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conn\Desktop\"/>
    </mc:Choice>
  </mc:AlternateContent>
  <bookViews>
    <workbookView xWindow="0" yWindow="0" windowWidth="51600" windowHeight="17205" tabRatio="941" activeTab="7"/>
  </bookViews>
  <sheets>
    <sheet name="Oferta" sheetId="1" r:id="rId1"/>
    <sheet name="   1" sheetId="658" r:id="rId2"/>
    <sheet name="   2" sheetId="657" r:id="rId3"/>
    <sheet name="   3" sheetId="656" r:id="rId4"/>
    <sheet name="   4" sheetId="655" r:id="rId5"/>
    <sheet name="   5" sheetId="654" r:id="rId6"/>
    <sheet name="   6" sheetId="653" r:id="rId7"/>
    <sheet name="   7" sheetId="652" r:id="rId8"/>
  </sheets>
  <externalReferences>
    <externalReference r:id="rId9"/>
  </externalReferences>
  <definedNames>
    <definedName name="_xlnm.Print_Area" localSheetId="0">Oferta!$A$1:$G$122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655" l="1"/>
  <c r="S16" i="655"/>
  <c r="P16" i="655"/>
  <c r="O16" i="655"/>
  <c r="N16" i="655"/>
  <c r="M16" i="655"/>
  <c r="H16" i="655"/>
  <c r="R16" i="655" s="1"/>
  <c r="T15" i="655"/>
  <c r="S15" i="655"/>
  <c r="P15" i="655"/>
  <c r="O15" i="655"/>
  <c r="N15" i="655"/>
  <c r="M15" i="655"/>
  <c r="L15" i="655"/>
  <c r="H15" i="655"/>
  <c r="J15" i="655" s="1"/>
  <c r="T14" i="655"/>
  <c r="S14" i="655"/>
  <c r="P14" i="655"/>
  <c r="O14" i="655"/>
  <c r="N14" i="655"/>
  <c r="M14" i="655"/>
  <c r="H14" i="655"/>
  <c r="R14" i="655" s="1"/>
  <c r="T13" i="655"/>
  <c r="S13" i="655"/>
  <c r="P13" i="655"/>
  <c r="P11" i="655" s="1"/>
  <c r="O13" i="655"/>
  <c r="N13" i="655"/>
  <c r="M13" i="655"/>
  <c r="L13" i="655"/>
  <c r="H13" i="655"/>
  <c r="J13" i="655" s="1"/>
  <c r="T12" i="655"/>
  <c r="S12" i="655"/>
  <c r="S11" i="655" s="1"/>
  <c r="E8" i="655" s="1"/>
  <c r="P12" i="655"/>
  <c r="O12" i="655"/>
  <c r="N12" i="655"/>
  <c r="N11" i="655" s="1"/>
  <c r="M12" i="655"/>
  <c r="H12" i="655"/>
  <c r="R12" i="655" s="1"/>
  <c r="T11" i="655"/>
  <c r="O11" i="655"/>
  <c r="M11" i="655"/>
  <c r="O10" i="655"/>
  <c r="N10" i="655"/>
  <c r="M10" i="655"/>
  <c r="C10" i="655"/>
  <c r="D10" i="655" s="1"/>
  <c r="E7" i="655"/>
  <c r="T13" i="657"/>
  <c r="S13" i="657"/>
  <c r="R13" i="657"/>
  <c r="P13" i="657"/>
  <c r="O13" i="657"/>
  <c r="N13" i="657"/>
  <c r="N10" i="657" s="1"/>
  <c r="M13" i="657"/>
  <c r="M11" i="657" s="1"/>
  <c r="H13" i="657"/>
  <c r="L13" i="657" s="1"/>
  <c r="L10" i="657" s="1"/>
  <c r="T12" i="657"/>
  <c r="T11" i="657" s="1"/>
  <c r="E7" i="657" s="1"/>
  <c r="S12" i="657"/>
  <c r="P12" i="657"/>
  <c r="P11" i="657" s="1"/>
  <c r="O12" i="657"/>
  <c r="O11" i="657" s="1"/>
  <c r="N12" i="657"/>
  <c r="M12" i="657"/>
  <c r="L12" i="657"/>
  <c r="J12" i="657"/>
  <c r="H12" i="657"/>
  <c r="H14" i="657" s="1"/>
  <c r="H10" i="657" s="1"/>
  <c r="S11" i="657"/>
  <c r="N11" i="657"/>
  <c r="P10" i="657"/>
  <c r="O10" i="657"/>
  <c r="C10" i="657"/>
  <c r="F1" i="657" s="1"/>
  <c r="E8" i="657"/>
  <c r="Q11" i="655" l="1"/>
  <c r="Q10" i="655"/>
  <c r="E5" i="655" s="1"/>
  <c r="J12" i="655"/>
  <c r="J17" i="655" s="1"/>
  <c r="J10" i="655" s="1"/>
  <c r="R13" i="655"/>
  <c r="R11" i="655" s="1"/>
  <c r="J14" i="655"/>
  <c r="R15" i="655"/>
  <c r="J16" i="655"/>
  <c r="P10" i="655"/>
  <c r="L12" i="655"/>
  <c r="L14" i="655"/>
  <c r="L16" i="655"/>
  <c r="H17" i="655"/>
  <c r="H10" i="655" s="1"/>
  <c r="F1" i="655"/>
  <c r="Q11" i="657"/>
  <c r="J14" i="657"/>
  <c r="J10" i="657" s="1"/>
  <c r="D10" i="657"/>
  <c r="M10" i="657"/>
  <c r="Q10" i="657" s="1"/>
  <c r="E5" i="657" s="1"/>
  <c r="R12" i="657"/>
  <c r="R11" i="657" s="1"/>
  <c r="J13" i="657"/>
  <c r="L10" i="655" l="1"/>
  <c r="T13" i="652" l="1"/>
  <c r="S13" i="652"/>
  <c r="P13" i="652"/>
  <c r="O13" i="652"/>
  <c r="N13" i="652"/>
  <c r="M13" i="652"/>
  <c r="H13" i="652"/>
  <c r="R13" i="652" s="1"/>
  <c r="T13" i="654"/>
  <c r="S13" i="654"/>
  <c r="P13" i="654"/>
  <c r="O13" i="654"/>
  <c r="N13" i="654"/>
  <c r="M13" i="654"/>
  <c r="H13" i="654"/>
  <c r="R13" i="654" s="1"/>
  <c r="J13" i="652" l="1"/>
  <c r="L13" i="652"/>
  <c r="J13" i="654"/>
  <c r="L13" i="654"/>
  <c r="T12" i="656"/>
  <c r="T11" i="656" s="1"/>
  <c r="E7" i="656" s="1"/>
  <c r="S12" i="656"/>
  <c r="P12" i="656"/>
  <c r="O12" i="656"/>
  <c r="O11" i="656" s="1"/>
  <c r="N12" i="656"/>
  <c r="M12" i="656"/>
  <c r="M11" i="656" s="1"/>
  <c r="H12" i="656"/>
  <c r="H13" i="656" s="1"/>
  <c r="H10" i="656" s="1"/>
  <c r="C10" i="656"/>
  <c r="F1" i="656" s="1"/>
  <c r="O11" i="654"/>
  <c r="T12" i="654"/>
  <c r="T11" i="654" s="1"/>
  <c r="E7" i="654" s="1"/>
  <c r="S12" i="654"/>
  <c r="S11" i="654" s="1"/>
  <c r="E8" i="654" s="1"/>
  <c r="P12" i="654"/>
  <c r="P10" i="654" s="1"/>
  <c r="O12" i="654"/>
  <c r="O10" i="654" s="1"/>
  <c r="N12" i="654"/>
  <c r="M12" i="654"/>
  <c r="M11" i="654" s="1"/>
  <c r="H12" i="654"/>
  <c r="L12" i="654" s="1"/>
  <c r="C10" i="654"/>
  <c r="F1" i="654" s="1"/>
  <c r="T12" i="653"/>
  <c r="T11" i="653" s="1"/>
  <c r="E7" i="653" s="1"/>
  <c r="S12" i="653"/>
  <c r="S11" i="653" s="1"/>
  <c r="E8" i="653" s="1"/>
  <c r="P12" i="653"/>
  <c r="O12" i="653"/>
  <c r="O10" i="653" s="1"/>
  <c r="N12" i="653"/>
  <c r="M12" i="653"/>
  <c r="M10" i="653" s="1"/>
  <c r="H12" i="653"/>
  <c r="L12" i="653" s="1"/>
  <c r="O11" i="653"/>
  <c r="M11" i="653"/>
  <c r="C10" i="653"/>
  <c r="F1" i="653" s="1"/>
  <c r="T12" i="652"/>
  <c r="T11" i="652" s="1"/>
  <c r="E7" i="652" s="1"/>
  <c r="S12" i="652"/>
  <c r="S11" i="652" s="1"/>
  <c r="E8" i="652" s="1"/>
  <c r="P12" i="652"/>
  <c r="P10" i="652" s="1"/>
  <c r="O12" i="652"/>
  <c r="O10" i="652" s="1"/>
  <c r="N12" i="652"/>
  <c r="M12" i="652"/>
  <c r="M10" i="652" s="1"/>
  <c r="H12" i="652"/>
  <c r="R12" i="652" s="1"/>
  <c r="C10" i="652"/>
  <c r="F1" i="652" s="1"/>
  <c r="T12" i="658"/>
  <c r="T11" i="658" s="1"/>
  <c r="E7" i="658" s="1"/>
  <c r="S12" i="658"/>
  <c r="S11" i="658" s="1"/>
  <c r="E8" i="658" s="1"/>
  <c r="P12" i="658"/>
  <c r="P10" i="658" s="1"/>
  <c r="O12" i="658"/>
  <c r="O10" i="658" s="1"/>
  <c r="N12" i="658"/>
  <c r="N11" i="658" s="1"/>
  <c r="M12" i="658"/>
  <c r="M10" i="658" s="1"/>
  <c r="H12" i="658"/>
  <c r="H13" i="658" s="1"/>
  <c r="H10" i="658" s="1"/>
  <c r="C10" i="658"/>
  <c r="F1" i="658" s="1"/>
  <c r="D10" i="654" l="1"/>
  <c r="D10" i="653"/>
  <c r="D10" i="658"/>
  <c r="M10" i="654"/>
  <c r="M10" i="656"/>
  <c r="J12" i="654"/>
  <c r="M11" i="652"/>
  <c r="O10" i="656"/>
  <c r="M11" i="658"/>
  <c r="O11" i="658"/>
  <c r="P11" i="658"/>
  <c r="N10" i="658"/>
  <c r="Q10" i="658" s="1"/>
  <c r="E5" i="658" s="1"/>
  <c r="S11" i="656"/>
  <c r="E8" i="656" s="1"/>
  <c r="N10" i="652"/>
  <c r="Q10" i="652" s="1"/>
  <c r="E5" i="652" s="1"/>
  <c r="N11" i="652"/>
  <c r="R11" i="652"/>
  <c r="H13" i="653"/>
  <c r="H10" i="653" s="1"/>
  <c r="J14" i="654"/>
  <c r="J10" i="654" s="1"/>
  <c r="N11" i="656"/>
  <c r="N10" i="656"/>
  <c r="O11" i="652"/>
  <c r="N11" i="653"/>
  <c r="D10" i="652"/>
  <c r="P11" i="652"/>
  <c r="P11" i="654"/>
  <c r="P11" i="653"/>
  <c r="P11" i="656"/>
  <c r="Q11" i="656" s="1"/>
  <c r="P10" i="656"/>
  <c r="L10" i="654"/>
  <c r="D10" i="656"/>
  <c r="P10" i="653"/>
  <c r="L10" i="653"/>
  <c r="H14" i="652"/>
  <c r="H10" i="652" s="1"/>
  <c r="N10" i="654"/>
  <c r="Q10" i="654" s="1"/>
  <c r="E5" i="654" s="1"/>
  <c r="N11" i="654"/>
  <c r="J12" i="652"/>
  <c r="J14" i="652" s="1"/>
  <c r="J10" i="652" s="1"/>
  <c r="H14" i="654"/>
  <c r="H10" i="654" s="1"/>
  <c r="L12" i="652"/>
  <c r="N10" i="653"/>
  <c r="J12" i="653"/>
  <c r="J12" i="656"/>
  <c r="L12" i="656"/>
  <c r="R12" i="654"/>
  <c r="R12" i="653"/>
  <c r="R12" i="656"/>
  <c r="Q11" i="658"/>
  <c r="J12" i="658"/>
  <c r="L12" i="658"/>
  <c r="R12" i="658"/>
  <c r="B47" i="1"/>
  <c r="B45" i="1"/>
  <c r="B44" i="1"/>
  <c r="Q10" i="653" l="1"/>
  <c r="E5" i="653" s="1"/>
  <c r="Q11" i="652"/>
  <c r="Q10" i="656"/>
  <c r="E5" i="656" s="1"/>
  <c r="Q11" i="654"/>
  <c r="Q11" i="653"/>
  <c r="I45" i="1"/>
  <c r="H45" i="1"/>
  <c r="I47" i="1"/>
  <c r="H47" i="1"/>
  <c r="R11" i="654"/>
  <c r="L10" i="652"/>
  <c r="R11" i="656"/>
  <c r="R11" i="653"/>
  <c r="J13" i="653"/>
  <c r="J10" i="653" s="1"/>
  <c r="L10" i="656"/>
  <c r="J13" i="656"/>
  <c r="J10" i="656" s="1"/>
  <c r="R11" i="658"/>
  <c r="J13" i="658"/>
  <c r="J10" i="658" s="1"/>
  <c r="L10" i="658"/>
  <c r="I44" i="1"/>
  <c r="B42" i="1"/>
  <c r="B46" i="1"/>
  <c r="B41" i="1"/>
  <c r="B43" i="1"/>
  <c r="I43" i="1" l="1"/>
  <c r="H43" i="1"/>
  <c r="I46" i="1"/>
  <c r="H46" i="1"/>
  <c r="H42" i="1"/>
  <c r="I42" i="1"/>
  <c r="I41" i="1"/>
  <c r="H41" i="1"/>
  <c r="H44" i="1"/>
  <c r="C44" i="1" l="1"/>
  <c r="C45" i="1"/>
  <c r="C46" i="1"/>
  <c r="D44" i="1" l="1"/>
  <c r="D46" i="1"/>
  <c r="D45" i="1"/>
  <c r="C42" i="1"/>
  <c r="C41" i="1"/>
  <c r="C47" i="1"/>
  <c r="C43" i="1"/>
  <c r="D43" i="1" l="1"/>
  <c r="D42" i="1"/>
  <c r="D47" i="1"/>
  <c r="D41" i="1" l="1"/>
  <c r="F40" i="1" l="1"/>
  <c r="B77" i="1" s="1"/>
</calcChain>
</file>

<file path=xl/sharedStrings.xml><?xml version="1.0" encoding="utf-8"?>
<sst xmlns="http://schemas.openxmlformats.org/spreadsheetml/2006/main" count="327" uniqueCount="129">
  <si>
    <t>Nazwa_pakietu</t>
  </si>
  <si>
    <t>Wartość Brutto</t>
  </si>
  <si>
    <t>Wadium</t>
  </si>
  <si>
    <t>Suma Wadium</t>
  </si>
  <si>
    <t>Uwagi</t>
  </si>
  <si>
    <t>DZIAŁAJĄC W IMIENIU I NA RZECZ FIRMY :</t>
  </si>
  <si>
    <t xml:space="preserve">   (Pełna nazwa wykonawcy / wykonawców w przypadku składania oferty wspólnej)</t>
  </si>
  <si>
    <t xml:space="preserve">Wpisanej do rejestru przedsiębiorców </t>
  </si>
  <si>
    <t>pod nr KRS:</t>
  </si>
  <si>
    <t>/CEIDG</t>
  </si>
  <si>
    <t>REGON:</t>
  </si>
  <si>
    <t>NIP:</t>
  </si>
  <si>
    <t xml:space="preserve">DANE TELEADRESOWE : </t>
  </si>
  <si>
    <t xml:space="preserve">ul. </t>
  </si>
  <si>
    <t>nr</t>
  </si>
  <si>
    <t>kod pocztowy, miejscowość</t>
  </si>
  <si>
    <t xml:space="preserve">Adres e-mail do przesyłania korespondencji </t>
  </si>
  <si>
    <t>Adres skrzynki ePUAP</t>
  </si>
  <si>
    <t>a) nie będzie prowadzić do powstania obowiązku podatkowego po stronie Zamawiającego, zgodnie z przepisami o podatku od towarów i usług*</t>
  </si>
  <si>
    <t xml:space="preserve">b) będzie prowadzić do powstania obowiązku podatkowego po stronie Zamawiającego, zgodnie z przepisami o podatku od towarów i usług, w następującym zakresie*: </t>
  </si>
  <si>
    <t>L.P</t>
  </si>
  <si>
    <t>NAZWA (RODZAJ) TOWARU LUB USŁUGA KTÓRYCH DOSTAWA LUB ŚWIADCZENIE BĘDZIE PROWADZIĆ DO POWSTANIA  OBOWIĄZKU PODATKOWEGO PO STRONIE ZAMAWIAJĄCEGO</t>
  </si>
  <si>
    <t>WARTOŚĆ BEZ  KWOTY PODATKU</t>
  </si>
  <si>
    <t xml:space="preserve">a) bez udziału podwykonawcy/podwykonawców* </t>
  </si>
  <si>
    <t>b) z udziałem podwykonawcy/podwykonawców*:</t>
  </si>
  <si>
    <t>CZĘŚĆ ZAMÓWIENIA POWIERZONA DO REALIZACJI PODWYKONAWCOM</t>
  </si>
  <si>
    <t>DANE DOTYCZACE PODWYKONAWCÓW</t>
  </si>
  <si>
    <t xml:space="preserve">wnieśliśmy w formie </t>
  </si>
  <si>
    <t>DOKUMENTY OBJĘTE TAJEMNICĄ PRZEDSIĘBIORSTWA</t>
  </si>
  <si>
    <t>a)</t>
  </si>
  <si>
    <t>zał. nr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</si>
  <si>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</si>
  <si>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</si>
  <si>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</si>
  <si>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</si>
  <si>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</si>
  <si>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</si>
  <si>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</si>
  <si>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</si>
  <si>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</si>
  <si>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</si>
  <si>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</si>
  <si>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Objaśnienia</t>
  </si>
  <si>
    <t xml:space="preserve"> (1)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</t>
  </si>
  <si>
    <t>(2)W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</si>
  <si>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6. Oświadczam, że zamówienie zrealizujemy*:</t>
  </si>
  <si>
    <t>7. Oświadczam/y, iż jestem upoważniony do reprezentowania firmy na zewnątrz i zaciągania zobowiązań w wysokości odpowiadającej łącznej cenie oferty.</t>
  </si>
  <si>
    <t>8. Wadium  w wysokości</t>
  </si>
  <si>
    <t>10. Oświadczam, że wypełniłem obowiązki informacyjne przewidziane w art. 13 lub art. 14 RODO (1) wobec osób fizycznych, od których dane osobowe bezpośrednio lub pośrednio pozyskałem w celu ubiegania się o udzielenie zamówienia publicznego w niniejszym postępowaniu. (2)</t>
  </si>
  <si>
    <t xml:space="preserve">11. Jednocześnie oświadczamy, że jesteśmy świadomi odpowiedzialności karnej związanej ze składaniem fałszywych oświadczeń. </t>
  </si>
  <si>
    <t>* niepotrzebne usunąć</t>
  </si>
  <si>
    <t xml:space="preserve">Numer referencyjny sprawy nadany przez Zamawiajacego : </t>
  </si>
  <si>
    <t>(Pełna nazwa Wykonawcy / Wykonawców w przypadku składania oferty wspólnej)</t>
  </si>
  <si>
    <t>Zadanie nr:</t>
  </si>
  <si>
    <t>Razem</t>
  </si>
  <si>
    <t>---</t>
  </si>
  <si>
    <t>Oświadczam/my, że zaoferowany przez nas produkt spełnia wszystkie wymagania opisane przez Zamawiającego w niniejszej specyfikacji asortymentowo-cenowej.</t>
  </si>
  <si>
    <t>Wykonawca wypełnia Specyfikację asortymentowo – cenową poprzez uzupełnienie:</t>
  </si>
  <si>
    <t xml:space="preserve">kolumny E  – „Nazwa handlowa”, </t>
  </si>
  <si>
    <t>kolumny G  –  Podanie ceny z dokładnością do 4 miejsc po przecinku</t>
  </si>
  <si>
    <t>kolumny I  –  Podanie stawki podatku VAT</t>
  </si>
  <si>
    <t xml:space="preserve">oraz </t>
  </si>
  <si>
    <t>Poprzez wpisanie w miejscu wyznaczonym nazwy Wykonawcy/wykonawców w przypadku składania oferty wspólnej.</t>
  </si>
  <si>
    <t>OFERTA PRZETAGOWA DLA NARODOWEGO INSTYTUTU ONKOLOGII IM. MARII SKŁODOWSKIEJ-CURIE PAŃSTWOWEGO INSTYTUTU BADAWCZEGO
ODDZIAŁU W GLIWICACH</t>
  </si>
  <si>
    <t>2. Zaoferowane produkty lecznicze muszą posiadać, co najmniej 12 miesięczny termin ważności licząc od dnia dostawy. Zamawiający dopuszcza możliwość dostawy przedmiotu zamówienia z terminem przydatności do użycia krótszym niż 12 miesięcy tylko w przypadku uzyskania przez Wykonawcę pisemnej zgody Zamawiającego.</t>
  </si>
  <si>
    <r>
      <t xml:space="preserve">SPECYFIKACJA ASORTYMENTOWO-CENOWA </t>
    </r>
    <r>
      <rPr>
        <b/>
        <sz val="10"/>
        <color rgb="FF000000"/>
        <rFont val="Times New Roman"/>
        <family val="1"/>
        <charset val="238"/>
      </rPr>
      <t xml:space="preserve">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</t>
    </r>
    <r>
      <rPr>
        <i/>
        <sz val="9"/>
        <color rgb="FF000000"/>
        <rFont val="Verdana"/>
        <family val="2"/>
        <charset val="238"/>
      </rPr>
      <t xml:space="preserve"> sukcesywne dostawy leków dla Narodowego Instytutu Onkologii                                                           im. Marii Skłodowskiej-Cur</t>
    </r>
    <r>
      <rPr>
        <sz val="9"/>
        <color rgb="FF000000"/>
        <rFont val="Verdana"/>
        <family val="2"/>
        <charset val="238"/>
      </rPr>
      <t>ie - Państwowego Instytutu Badawczego Oddziału                                                                       w Gliwicach</t>
    </r>
  </si>
  <si>
    <t>Lp</t>
  </si>
  <si>
    <t>Opis przedmiotu zamówienia</t>
  </si>
  <si>
    <t>j.m.</t>
  </si>
  <si>
    <t>Ilość</t>
  </si>
  <si>
    <t>Nazwa handlowa</t>
  </si>
  <si>
    <t>Kod produktu</t>
  </si>
  <si>
    <r>
      <rPr>
        <b/>
        <i/>
        <sz val="11"/>
        <rFont val="Verdana"/>
        <family val="2"/>
        <charset val="238"/>
      </rPr>
      <t>Cena
jedn. netto</t>
    </r>
  </si>
  <si>
    <t>Wartość netto</t>
  </si>
  <si>
    <t>VAT %</t>
  </si>
  <si>
    <t>Wartość brutto</t>
  </si>
  <si>
    <t xml:space="preserve">kolumny F  – „Kod produktu” </t>
  </si>
  <si>
    <r>
      <rPr>
        <b/>
        <sz val="11"/>
        <color theme="8"/>
        <rFont val="Verdana"/>
        <family val="2"/>
        <charset val="238"/>
      </rPr>
      <t xml:space="preserve">Specyfikację asortymentowo-cenową należy złożyć w postaci elektronicznej , podpisaną kwalifikowanym podpisem elektronicznym, przez osobę(y) uprawnioną(e) do składania oświadczeń woli w imieniu Wykonawcy, zgodnie z formą reprezentacji Wykonawcy określoną     w dokumencie rejestracyjnym (ewidencyjnym) właściwym dla formy organizacyjnej Wykonawcy lub pełnomocnika.         </t>
    </r>
    <r>
      <rPr>
        <sz val="11"/>
        <color theme="1"/>
        <rFont val="Verdan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Uwaga:  Komunikat:"</t>
    </r>
    <r>
      <rPr>
        <sz val="11"/>
        <color theme="9" tint="-0.249977111117893"/>
        <rFont val="Verdana"/>
        <family val="2"/>
        <charset val="238"/>
      </rPr>
      <t xml:space="preserve">Nie składamy oferty w zakresie przedmiotowego zadania </t>
    </r>
    <r>
      <rPr>
        <sz val="11"/>
        <color theme="1"/>
        <rFont val="Verdana"/>
        <family val="2"/>
        <charset val="238"/>
      </rPr>
      <t>" zniknie po wprowadzeniu przynajmniej jednej z wymaganych danych,  w zamian mogą pojawić się inne komunikaty informacyjne. Przy formularzu prawidłowo wypełnionym wszystkie komunikaty znikną.</t>
    </r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</si>
  <si>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</si>
  <si>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</si>
  <si>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</si>
  <si>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</si>
  <si>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</si>
  <si>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</si>
  <si>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</si>
  <si>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>Nr</t>
  </si>
  <si>
    <t>Różne</t>
  </si>
  <si>
    <t>Różne  3</t>
  </si>
  <si>
    <t>szt.</t>
  </si>
  <si>
    <t>g</t>
  </si>
  <si>
    <t>op.</t>
  </si>
  <si>
    <t>Antithymocyte immunoglobulin konc. do sporz. roztw. do inf. doż. (100 mg/5 ml) fiol.</t>
  </si>
  <si>
    <t>Ferric oxide sacchareted complex 100 mg/ 5 ml amp. i.v.</t>
  </si>
  <si>
    <t>Cemiplimumab</t>
  </si>
  <si>
    <t>Enfortumab vedotin</t>
  </si>
  <si>
    <t>Osilodrostat</t>
  </si>
  <si>
    <t>Sotorasib</t>
  </si>
  <si>
    <t>Talazoparib</t>
  </si>
  <si>
    <t xml:space="preserve">   1 - Cemiplimumab</t>
  </si>
  <si>
    <t xml:space="preserve">   2 - Enfortumab vedotin</t>
  </si>
  <si>
    <t xml:space="preserve">   3 - Osilodrostat</t>
  </si>
  <si>
    <t xml:space="preserve">   4 - Różne</t>
  </si>
  <si>
    <t xml:space="preserve">   5 - Różne  3</t>
  </si>
  <si>
    <t xml:space="preserve">   6 - Sotorasib</t>
  </si>
  <si>
    <t xml:space="preserve">   7 - Talazoparib</t>
  </si>
  <si>
    <t>Cemiplimumab i.v.</t>
  </si>
  <si>
    <t>Enfortumab vedotin i.v.</t>
  </si>
  <si>
    <t>Osilodrostat tabl. powlekane</t>
  </si>
  <si>
    <t>Alpelisib 150 mg tabl. powlekane</t>
  </si>
  <si>
    <t>Alpelisib 200 mg tabl. powlekane</t>
  </si>
  <si>
    <t>Alpelisib 28 x 50 mg + 28 x 200 mg tabl. powlekane</t>
  </si>
  <si>
    <t>Gilteritinib tabl. powlekane</t>
  </si>
  <si>
    <t>Sacituzumab govitecan i.v.</t>
  </si>
  <si>
    <t>Siltuximab i.v.</t>
  </si>
  <si>
    <t>Sotorasib tabl. powlekane</t>
  </si>
  <si>
    <t>Talazoparib 0,25 mg kaps. twarde</t>
  </si>
  <si>
    <t>Talazoparib 1 mg kaps. twarde</t>
  </si>
  <si>
    <t>DO/DZ-381-1-64/22</t>
  </si>
  <si>
    <r>
      <rPr>
        <b/>
        <sz val="11"/>
        <color theme="1"/>
        <rFont val="Calibri"/>
        <family val="2"/>
        <charset val="238"/>
        <scheme val="minor"/>
      </rPr>
      <t>Wykonawca jest (niewłaściwe  usunać  lub skreślić):</t>
    </r>
    <r>
      <rPr>
        <sz val="11"/>
        <color theme="1"/>
        <rFont val="Calibri"/>
        <family val="2"/>
        <charset val="238"/>
        <scheme val="minor"/>
      </rPr>
      <t xml:space="preserve">
- mikroprzedsiębiorstwem,
- małym przedsiębiorstwem,
- średnim przedsiębiorstwem,
 - jednoosobową działalnością gospodarczą,
- osobą fizyczną nieprowadzącą działalności gospodarczej,
- innym rodzajem, podać jakim_________________
</t>
    </r>
  </si>
  <si>
    <r>
      <t>załącznik nr</t>
    </r>
    <r>
      <rPr>
        <b/>
        <sz val="12"/>
        <color theme="1"/>
        <rFont val="Calibri"/>
        <family val="2"/>
        <charset val="238"/>
        <scheme val="minor"/>
      </rPr>
      <t xml:space="preserve"> 1</t>
    </r>
    <r>
      <rPr>
        <sz val="12"/>
        <color theme="1"/>
        <rFont val="Calibri"/>
        <family val="2"/>
        <charset val="238"/>
        <scheme val="minor"/>
      </rPr>
      <t xml:space="preserve"> do SWZ</t>
    </r>
  </si>
  <si>
    <t>W odpowiedzi na ogłoszenie o przetargu nieograniczonym opublikowane w Suplemencie do Dziennika Urzędowego Unii Europejskiej, którego przedmiotem zamówienia jest sukcesywna dostawa leków dla Narodowego Instytutu Onkologii Im. Marii Skłodowskiej-Curie Państwowego Instytutu Badawczego Oddziału w Gliwicach, oświadczam/ y, że akceptuję/my w całości wszystkie warunki zawarte w Specyfikacji Warunków Zamówienia, jako wyłączną podstawę procedury przetargowej  i składam/y niniejsza ofertę na wykonanie przedmiotu zamówienia zgodnie ze specyfikacjami asortymentowo-cenowymi w zakresie zadań wyszczególnionych poniżej na kwotę:</t>
  </si>
  <si>
    <t>1. Oświadczam/y  że spełniamy wszystkie wymagania zawarte w Specyfikacji  Warunków Zamówienia i przyjmujemy je bez zastrzeżeń oraz, że otrzymaliśmy wszystkie niezbędne informacje potrzebne do przygotowania oferty. Oświadczamy, że wszystkie złożone przez nas dokumenty są zgodne z aktualnym stanem prawnym i faktycznym.</t>
  </si>
  <si>
    <t>3. Zgodnie z treścią art. 225 ust. 2ustawy Pzp informuję, że wybór naszej oferty :</t>
  </si>
  <si>
    <t>4. 3. Oświadczam/y, że uważamy się za związanych niniejszą ofertą przez okres wskazany w rozdz. XII SWZ</t>
  </si>
  <si>
    <t>5. Oświadczam, że akceptuję treść wzoru umowy stanowiącego załącznik do specyfikacji  warunków zamówienia (wraz ze zmianami, jeżeli wystąpiły) i w przypadku wyboru mojej oferty zobowiązuję się do zawarcia umowy sporządzonej na podstawie tego wzoru. deklarujemy gotowość podpisania jej w terminie, wyznaczonym przez Zamawiającego.</t>
  </si>
  <si>
    <t xml:space="preserve">9. 8. Oświadczamy, że niżej wymienione dokumenty stanowią tajemnicę przedsiębiorstwa 
w rozumieniu przepisów o zwalczaniu nieuczciwej konkurencji:
(w przypadku dokonania zastrzeżenia dokumentów Wykonawca musi wykazać iż zastrzeżone informacje stanowią tajemnicę przedsiębiorstwa, stosowne pismo należy złożyć wraz z przekazaniem informacji stanowiących tajemnicę przedsiębiorstwa. Wykonawca nie może zastrzec informacji, o których mowa w art. 222 ust. 5 ustawy Pzp ).
</t>
  </si>
  <si>
    <t xml:space="preserve">12. Świadom odpowiedzialności karnej oświadczam, że załączone do oferty dokumenty opisują stan prawny 
i faktyczny, aktualny na dzień złożenia oferty (art. 297 k.k)
</t>
  </si>
  <si>
    <t>13. Dla wykazania wiarygodności naszej Firmy w zakresie stanowiącym przedmiot niniejszego przetargu, przekładamy do oferty następujące oświadczenia i dokumenty:</t>
  </si>
  <si>
    <t xml:space="preserve">Formularz oferty  należy złożyć w postaci elektronicznej , podpisany kwalifikowanym podpisem elektronicznym, przez osobę(y) uprawnioną(e) do składania oświadczeń woli w imieniu Wykonawcy, zgodnie z formą reprezentacji Wykonawcy określoną w dokumencie rejestracyjnym (ewidencyjnym) właściwym dla formy organizacyjnej Wykonawcy lub pełnomocnika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</si>
</sst>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00\ &quot;zł&quot;_-;\-* #,##0.0000\ &quot;zł&quot;_-;_-* &quot;-&quot;????\ &quot;zł&quot;_-;_-@_-"/>
  </numFmts>
  <fonts count="4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2" tint="-0.89999084444715716"/>
      <name val="Calibri"/>
      <family val="2"/>
      <charset val="238"/>
    </font>
    <font>
      <sz val="12"/>
      <color theme="2" tint="-0.899990844447157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48"/>
      <name val="Arial"/>
      <family val="2"/>
      <charset val="238"/>
    </font>
    <font>
      <i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i/>
      <sz val="10"/>
      <color rgb="FF00008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000000"/>
      <name val="Verdana"/>
      <family val="2"/>
      <charset val="238"/>
    </font>
    <font>
      <b/>
      <sz val="10"/>
      <color rgb="FF000000"/>
      <name val="Times New Roman"/>
      <family val="1"/>
      <charset val="238"/>
    </font>
    <font>
      <i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theme="0"/>
      <name val="Verdana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sz val="14"/>
      <color theme="0"/>
      <name val="Times New Roman"/>
      <family val="1"/>
      <charset val="238"/>
    </font>
    <font>
      <sz val="11"/>
      <color rgb="FF9933FF"/>
      <name val="Calibri"/>
      <family val="2"/>
      <charset val="238"/>
      <scheme val="minor"/>
    </font>
    <font>
      <b/>
      <i/>
      <sz val="1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theme="0"/>
      <name val="Verdana"/>
      <family val="2"/>
      <charset val="238"/>
    </font>
    <font>
      <sz val="11"/>
      <color rgb="FF000000"/>
      <name val="Verdana"/>
      <family val="2"/>
      <charset val="238"/>
    </font>
    <font>
      <sz val="11"/>
      <color indexed="8"/>
      <name val="Verdana"/>
      <family val="2"/>
      <charset val="238"/>
    </font>
    <font>
      <sz val="11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3" tint="-0.249977111117893"/>
      <name val="Times New Roman"/>
      <family val="1"/>
      <charset val="238"/>
    </font>
    <font>
      <i/>
      <sz val="11"/>
      <name val="Verdana"/>
      <family val="2"/>
      <charset val="238"/>
    </font>
    <font>
      <b/>
      <i/>
      <sz val="11"/>
      <color rgb="FF000000"/>
      <name val="Verdana"/>
      <family val="2"/>
      <charset val="238"/>
    </font>
    <font>
      <b/>
      <sz val="11"/>
      <color theme="8"/>
      <name val="Verdana"/>
      <family val="2"/>
      <charset val="238"/>
    </font>
    <font>
      <sz val="11"/>
      <color theme="9" tint="-0.249977111117893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48118533890809E-2"/>
        <bgColor indexed="0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4DDF8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44536A"/>
      </left>
      <right style="thin">
        <color rgb="FF44536A"/>
      </right>
      <top style="thin">
        <color rgb="FF000000"/>
      </top>
      <bottom style="thin">
        <color rgb="FF44536A"/>
      </bottom>
      <diagonal/>
    </border>
    <border>
      <left/>
      <right/>
      <top style="thin">
        <color rgb="FF000000"/>
      </top>
      <bottom style="thin">
        <color rgb="FF44536A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0">
    <xf numFmtId="0" fontId="0" fillId="0" borderId="0" xfId="0"/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2" fillId="2" borderId="1" xfId="1" applyFont="1" applyFill="1" applyBorder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0" fontId="9" fillId="6" borderId="4" xfId="0" applyFont="1" applyFill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6" borderId="3" xfId="0" applyFont="1" applyFill="1" applyBorder="1" applyAlignment="1"/>
    <xf numFmtId="0" fontId="4" fillId="7" borderId="3" xfId="0" applyFont="1" applyFill="1" applyBorder="1" applyProtection="1">
      <protection hidden="1"/>
    </xf>
    <xf numFmtId="164" fontId="4" fillId="7" borderId="3" xfId="0" applyNumberFormat="1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5" borderId="3" xfId="0" applyFill="1" applyBorder="1"/>
    <xf numFmtId="0" fontId="0" fillId="6" borderId="3" xfId="0" applyFill="1" applyBorder="1"/>
    <xf numFmtId="0" fontId="0" fillId="6" borderId="0" xfId="0" applyFill="1" applyAlignment="1">
      <alignment horizontal="left" wrapText="1"/>
    </xf>
    <xf numFmtId="0" fontId="0" fillId="0" borderId="0" xfId="0" applyAlignment="1">
      <alignment horizontal="right"/>
    </xf>
    <xf numFmtId="0" fontId="0" fillId="5" borderId="7" xfId="0" applyFill="1" applyBorder="1"/>
    <xf numFmtId="0" fontId="0" fillId="5" borderId="5" xfId="0" applyFill="1" applyBorder="1"/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6" borderId="0" xfId="0" applyFill="1" applyAlignment="1">
      <alignment horizontal="right" wrapText="1"/>
    </xf>
    <xf numFmtId="0" fontId="0" fillId="6" borderId="3" xfId="0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 applyProtection="1">
      <protection hidden="1"/>
    </xf>
    <xf numFmtId="49" fontId="8" fillId="0" borderId="0" xfId="0" applyNumberFormat="1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6" borderId="0" xfId="0" applyFont="1" applyFill="1" applyBorder="1" applyAlignment="1"/>
    <xf numFmtId="0" fontId="9" fillId="0" borderId="0" xfId="0" applyFont="1" applyFill="1" applyBorder="1" applyAlignment="1"/>
    <xf numFmtId="0" fontId="9" fillId="5" borderId="3" xfId="0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5" xfId="0" applyBorder="1"/>
    <xf numFmtId="0" fontId="0" fillId="0" borderId="0" xfId="0" applyFill="1" applyBorder="1"/>
    <xf numFmtId="164" fontId="12" fillId="0" borderId="0" xfId="0" applyNumberFormat="1" applyFont="1" applyAlignment="1" applyProtection="1">
      <alignment wrapText="1"/>
      <protection hidden="1"/>
    </xf>
    <xf numFmtId="0" fontId="0" fillId="0" borderId="0" xfId="0" applyFont="1" applyFill="1" applyAlignment="1"/>
    <xf numFmtId="0" fontId="0" fillId="0" borderId="0" xfId="0" applyFill="1" applyAlignment="1"/>
    <xf numFmtId="0" fontId="0" fillId="0" borderId="8" xfId="0" applyFill="1" applyBorder="1" applyAlignment="1">
      <alignment wrapText="1"/>
    </xf>
    <xf numFmtId="0" fontId="0" fillId="0" borderId="8" xfId="0" applyFill="1" applyBorder="1" applyAlignment="1"/>
    <xf numFmtId="0" fontId="0" fillId="0" borderId="0" xfId="0" applyFill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Alignment="1" applyProtection="1">
      <protection hidden="1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" fontId="12" fillId="0" borderId="0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top"/>
    </xf>
    <xf numFmtId="0" fontId="16" fillId="0" borderId="9" xfId="0" applyFont="1" applyFill="1" applyBorder="1" applyAlignment="1">
      <alignment horizontal="right" vertical="top"/>
    </xf>
    <xf numFmtId="49" fontId="17" fillId="0" borderId="9" xfId="0" applyNumberFormat="1" applyFont="1" applyFill="1" applyBorder="1" applyAlignment="1" applyProtection="1">
      <alignment vertical="top"/>
      <protection hidden="1"/>
    </xf>
    <xf numFmtId="164" fontId="19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/>
    </xf>
    <xf numFmtId="0" fontId="30" fillId="8" borderId="10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1" fontId="30" fillId="8" borderId="13" xfId="0" applyNumberFormat="1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top"/>
    </xf>
    <xf numFmtId="1" fontId="33" fillId="0" borderId="14" xfId="0" applyNumberFormat="1" applyFont="1" applyFill="1" applyBorder="1" applyAlignment="1">
      <alignment horizontal="center" vertical="center" shrinkToFit="1"/>
    </xf>
    <xf numFmtId="0" fontId="34" fillId="0" borderId="3" xfId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 applyProtection="1">
      <alignment horizontal="center" vertical="center" wrapText="1"/>
    </xf>
    <xf numFmtId="165" fontId="36" fillId="0" borderId="15" xfId="0" applyNumberFormat="1" applyFont="1" applyFill="1" applyBorder="1" applyAlignment="1" applyProtection="1">
      <alignment horizontal="center" vertical="center" wrapText="1"/>
    </xf>
    <xf numFmtId="164" fontId="36" fillId="0" borderId="3" xfId="0" applyNumberFormat="1" applyFont="1" applyFill="1" applyBorder="1" applyAlignment="1" applyProtection="1">
      <alignment horizontal="center" vertical="center" wrapText="1"/>
      <protection hidden="1"/>
    </xf>
    <xf numFmtId="9" fontId="36" fillId="0" borderId="3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38" fillId="8" borderId="3" xfId="0" applyFont="1" applyFill="1" applyBorder="1" applyAlignment="1">
      <alignment horizontal="center" vertical="center" wrapText="1"/>
    </xf>
    <xf numFmtId="164" fontId="36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36" fillId="8" borderId="3" xfId="0" quotePrefix="1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top"/>
    </xf>
    <xf numFmtId="0" fontId="42" fillId="0" borderId="0" xfId="0" applyFont="1" applyProtection="1">
      <protection hidden="1"/>
    </xf>
    <xf numFmtId="0" fontId="43" fillId="3" borderId="0" xfId="0" applyFont="1" applyFill="1" applyBorder="1" applyProtection="1">
      <protection hidden="1"/>
    </xf>
    <xf numFmtId="0" fontId="13" fillId="4" borderId="1" xfId="2" applyFont="1" applyFill="1" applyBorder="1" applyAlignment="1">
      <alignment horizontal="center"/>
    </xf>
    <xf numFmtId="0" fontId="13" fillId="0" borderId="2" xfId="2" applyFont="1" applyFill="1" applyBorder="1" applyAlignment="1">
      <alignment wrapText="1"/>
    </xf>
    <xf numFmtId="0" fontId="13" fillId="0" borderId="2" xfId="2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5" borderId="7" xfId="0" applyFill="1" applyBorder="1" applyAlignment="1">
      <alignment horizontal="left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4" fontId="0" fillId="7" borderId="0" xfId="0" applyNumberForma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 hidden="1"/>
    </xf>
    <xf numFmtId="49" fontId="8" fillId="0" borderId="0" xfId="0" applyNumberFormat="1" applyFont="1" applyAlignment="1">
      <alignment horizontal="center" wrapText="1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5" borderId="0" xfId="0" applyFill="1" applyAlignment="1">
      <alignment horizontal="left"/>
    </xf>
    <xf numFmtId="0" fontId="0" fillId="6" borderId="4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9" borderId="24" xfId="0" applyFill="1" applyBorder="1" applyAlignment="1" applyProtection="1">
      <alignment horizontal="center" wrapText="1"/>
      <protection hidden="1"/>
    </xf>
    <xf numFmtId="0" fontId="0" fillId="6" borderId="3" xfId="0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</cellXfs>
  <cellStyles count="3">
    <cellStyle name="Normalny" xfId="0" builtinId="0"/>
    <cellStyle name="Normalny_Arkusz1" xfId="1"/>
    <cellStyle name="Normalny_Oferta_1" xfId="2"/>
  </cellStyles>
  <dxfs count="31">
    <dxf>
      <font>
        <b val="0"/>
        <i/>
        <color rgb="FF9933FF"/>
      </font>
    </dxf>
    <dxf>
      <font>
        <b val="0"/>
        <i/>
        <color rgb="FF9933FF"/>
      </font>
    </dxf>
    <dxf>
      <font>
        <color theme="9" tint="-0.24994659260841701"/>
      </font>
    </dxf>
    <dxf>
      <font>
        <color theme="9" tint="-0.24994659260841701"/>
      </font>
    </dxf>
    <dxf>
      <font>
        <b val="0"/>
        <i/>
        <color rgb="FF9933FF"/>
      </font>
    </dxf>
    <dxf>
      <font>
        <b val="0"/>
        <i/>
        <color rgb="FF9933FF"/>
      </font>
    </dxf>
    <dxf>
      <font>
        <color theme="9" tint="-0.24994659260841701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/>
        <color rgb="FF9933FF"/>
      </font>
    </dxf>
    <dxf>
      <font>
        <color theme="9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2" tint="-9.9948118533890809E-2"/>
        </patternFill>
      </fill>
      <protection locked="1" hidden="1"/>
    </dxf>
    <dxf>
      <font>
        <color auto="1"/>
      </font>
      <numFmt numFmtId="164" formatCode="#,##0.00\ &quot;zł&quot;"/>
      <alignment horizontal="general" vertical="bottom" textRotation="0" wrapText="1" indent="0" justifyLastLine="0" shrinkToFit="0" readingOrder="0"/>
      <protection locked="1" hidden="1"/>
    </dxf>
    <dxf>
      <numFmt numFmtId="164" formatCode="#,##0.00\ &quot;zł&quot;"/>
      <protection locked="1" hidden="1"/>
    </dxf>
    <dxf>
      <numFmt numFmtId="164" formatCode="#,##0.00\ &quot;zł&quot;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colors>
    <mruColors>
      <color rgb="FFD4DDF8"/>
      <color rgb="FFCAD4F6"/>
      <color rgb="FFADBDF1"/>
      <color rgb="FFB7D0EF"/>
      <color rgb="FFC6C2F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conn/AppData/Local/Microsoft/Windows/INetCache/Content.Outlook/KPRKZ1UM/SWZ64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   1"/>
      <sheetName val="   2"/>
      <sheetName val="   3"/>
      <sheetName val="   4"/>
      <sheetName val="   5"/>
      <sheetName val="   6"/>
      <sheetName val="   7"/>
    </sheetNames>
    <sheetDataSet>
      <sheetData sheetId="0">
        <row r="41">
          <cell r="J41" t="str">
            <v xml:space="preserve">   1</v>
          </cell>
          <cell r="K41" t="str">
            <v>Cemiplimumab</v>
          </cell>
        </row>
        <row r="42">
          <cell r="J42" t="str">
            <v xml:space="preserve">   2</v>
          </cell>
          <cell r="K42" t="str">
            <v>Enfortumab vedotin</v>
          </cell>
        </row>
        <row r="43">
          <cell r="J43" t="str">
            <v xml:space="preserve">   3</v>
          </cell>
          <cell r="K43" t="str">
            <v>Osilodrostat</v>
          </cell>
        </row>
        <row r="44">
          <cell r="J44" t="str">
            <v xml:space="preserve">   4</v>
          </cell>
          <cell r="K44" t="str">
            <v>Różne</v>
          </cell>
        </row>
        <row r="45">
          <cell r="J45" t="str">
            <v xml:space="preserve">   5</v>
          </cell>
          <cell r="K45" t="str">
            <v>Różne  3</v>
          </cell>
        </row>
        <row r="46">
          <cell r="J46" t="str">
            <v xml:space="preserve">   6</v>
          </cell>
          <cell r="K46" t="str">
            <v>Sotorasib</v>
          </cell>
        </row>
        <row r="47">
          <cell r="J47" t="str">
            <v xml:space="preserve">   7</v>
          </cell>
          <cell r="K47" t="str">
            <v>Talazoparib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bela1" displayName="Tabela1" ref="A40:D47" totalsRowShown="0" headerRowDxfId="30" dataDxfId="29">
  <autoFilter ref="A40:D47"/>
  <tableColumns count="4">
    <tableColumn id="1" name="Nazwa_pakietu" dataDxfId="28"/>
    <tableColumn id="4" name="Wartość Brutto" dataDxfId="27">
      <calculatedColumnFormula>INDIRECT("'"&amp;LEFT(A41,4)&amp;"'!J10")</calculatedColumnFormula>
    </tableColumn>
    <tableColumn id="5" name="Wadium" dataDxfId="26">
      <calculatedColumnFormula>IF(B41&gt;0,L41,"")</calculatedColumnFormula>
    </tableColumn>
    <tableColumn id="6" name="Uwagi" dataDxfId="25">
      <calculatedColumnFormula>IF(H41="Nie wszystkie wymagane pola zostały wypełnione",IF(I41="Przekroczona ilość liczb po przecinku w przynajmniej jednej cenie",H41 &amp;" oraz "&amp;I41,"Nie wszystkie wymagane pola zostały wypełnione"),IF(I41="Przekroczona ilość liczb po przecinku w przynajmniej jednej cenie",I41,""))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K40:L47" totalsRowShown="0">
  <autoFilter ref="K40:L47"/>
  <tableColumns count="2">
    <tableColumn id="1" name="Nazwa_pakietu"/>
    <tableColumn id="2" name="Wadium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J40:J47" totalsRowShown="0" headerRowDxfId="24">
  <autoFilter ref="J40:J47"/>
  <tableColumns count="1">
    <tableColumn id="1" name="Nr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topLeftCell="A100" zoomScaleNormal="100" workbookViewId="0">
      <selection activeCell="F47" sqref="F47"/>
    </sheetView>
  </sheetViews>
  <sheetFormatPr defaultRowHeight="19.5" customHeight="1" x14ac:dyDescent="0.25"/>
  <cols>
    <col min="1" max="1" width="55.28515625" style="2" customWidth="1"/>
    <col min="2" max="2" width="18.5703125" style="2" bestFit="1" customWidth="1"/>
    <col min="3" max="3" width="11.5703125" style="2" bestFit="1" customWidth="1"/>
    <col min="4" max="4" width="59" style="9" customWidth="1"/>
    <col min="5" max="5" width="14.42578125" style="2" bestFit="1" customWidth="1"/>
    <col min="6" max="6" width="18.85546875" style="2" customWidth="1"/>
    <col min="7" max="7" width="9.140625" style="2"/>
    <col min="8" max="8" width="14.7109375" style="2" bestFit="1" customWidth="1"/>
    <col min="9" max="9" width="13" style="2" bestFit="1" customWidth="1"/>
    <col min="10" max="10" width="5.7109375" style="3" bestFit="1" customWidth="1"/>
    <col min="11" max="11" width="30.42578125" style="3" bestFit="1" customWidth="1"/>
    <col min="12" max="12" width="13.140625" style="3" bestFit="1" customWidth="1"/>
    <col min="13" max="13" width="9.140625" style="3"/>
    <col min="14" max="16" width="9.140625" style="2"/>
    <col min="17" max="17" width="6.85546875" style="2" customWidth="1"/>
    <col min="18" max="18" width="13" style="2" bestFit="1" customWidth="1"/>
    <col min="19" max="16384" width="9.140625" style="2"/>
  </cols>
  <sheetData>
    <row r="1" spans="1:8" ht="19.5" customHeight="1" x14ac:dyDescent="0.25">
      <c r="D1" s="2"/>
      <c r="F1" s="9"/>
    </row>
    <row r="2" spans="1:8" ht="19.5" customHeight="1" x14ac:dyDescent="0.25">
      <c r="A2" s="58" t="s">
        <v>51</v>
      </c>
      <c r="B2" s="135" t="s">
        <v>117</v>
      </c>
      <c r="C2" s="136"/>
      <c r="D2" s="58"/>
      <c r="E2" s="58"/>
      <c r="F2" s="131" t="s">
        <v>119</v>
      </c>
      <c r="G2" s="131"/>
      <c r="H2" s="38"/>
    </row>
    <row r="3" spans="1:8" ht="19.5" customHeight="1" x14ac:dyDescent="0.25">
      <c r="A3" s="29"/>
      <c r="B3" s="29"/>
      <c r="C3" s="29"/>
      <c r="D3" s="29"/>
      <c r="E3" s="29"/>
      <c r="F3" s="9"/>
      <c r="G3" s="30"/>
      <c r="H3" s="30"/>
    </row>
    <row r="4" spans="1:8" ht="19.5" customHeight="1" x14ac:dyDescent="0.25">
      <c r="A4" s="29"/>
      <c r="B4" s="29"/>
      <c r="C4" s="29"/>
      <c r="D4" s="29"/>
      <c r="E4" s="29"/>
      <c r="F4" s="9"/>
      <c r="G4" s="30"/>
      <c r="H4" s="30"/>
    </row>
    <row r="5" spans="1:8" ht="19.5" customHeight="1" x14ac:dyDescent="0.25">
      <c r="A5" s="132" t="s">
        <v>63</v>
      </c>
      <c r="B5" s="132"/>
      <c r="C5" s="132"/>
      <c r="D5" s="132"/>
      <c r="E5" s="132"/>
      <c r="F5" s="132"/>
      <c r="G5" s="132"/>
      <c r="H5" s="39"/>
    </row>
    <row r="6" spans="1:8" ht="19.5" customHeight="1" x14ac:dyDescent="0.25">
      <c r="A6" s="132"/>
      <c r="B6" s="132"/>
      <c r="C6" s="132"/>
      <c r="D6" s="132"/>
      <c r="E6" s="132"/>
      <c r="F6" s="132"/>
      <c r="G6" s="132"/>
      <c r="H6" s="39"/>
    </row>
    <row r="7" spans="1:8" ht="19.5" customHeight="1" x14ac:dyDescent="0.25">
      <c r="D7" s="2"/>
      <c r="F7" s="9"/>
    </row>
    <row r="8" spans="1:8" ht="19.5" customHeight="1" x14ac:dyDescent="0.25">
      <c r="D8" s="2"/>
      <c r="F8" s="9"/>
    </row>
    <row r="9" spans="1:8" ht="19.5" customHeight="1" x14ac:dyDescent="0.25">
      <c r="D9" s="2"/>
      <c r="F9" s="9"/>
    </row>
    <row r="10" spans="1:8" ht="19.5" customHeight="1" x14ac:dyDescent="0.25">
      <c r="A10" s="134" t="s">
        <v>5</v>
      </c>
      <c r="B10" s="134"/>
      <c r="C10" s="134"/>
      <c r="D10" s="134"/>
      <c r="E10" s="134"/>
      <c r="F10" s="134"/>
      <c r="G10" s="134"/>
      <c r="H10" s="56"/>
    </row>
    <row r="11" spans="1:8" ht="19.5" customHeight="1" x14ac:dyDescent="0.25">
      <c r="D11" s="2"/>
      <c r="F11" s="9"/>
    </row>
    <row r="12" spans="1:8" ht="19.5" customHeight="1" x14ac:dyDescent="0.25">
      <c r="A12" s="33"/>
      <c r="B12" s="33"/>
      <c r="C12" s="33"/>
      <c r="D12" s="33"/>
      <c r="E12" s="33"/>
      <c r="F12" s="33"/>
      <c r="G12" s="33"/>
      <c r="H12" s="33"/>
    </row>
    <row r="13" spans="1:8" ht="25.5" x14ac:dyDescent="0.25">
      <c r="A13" s="40" t="s">
        <v>6</v>
      </c>
      <c r="B13" s="133"/>
      <c r="C13" s="133"/>
      <c r="D13" s="133"/>
      <c r="E13" s="133"/>
      <c r="F13" s="133"/>
      <c r="G13" s="133"/>
      <c r="H13" s="41"/>
    </row>
    <row r="14" spans="1:8" ht="15" x14ac:dyDescent="0.25">
      <c r="A14" s="33"/>
      <c r="B14" s="33"/>
      <c r="C14" s="33"/>
      <c r="D14" s="33"/>
      <c r="E14" s="33"/>
      <c r="F14" s="33"/>
      <c r="G14" s="33"/>
      <c r="H14" s="33"/>
    </row>
    <row r="15" spans="1:8" ht="15" x14ac:dyDescent="0.25">
      <c r="A15" s="11" t="s">
        <v>7</v>
      </c>
      <c r="B15" s="12" t="s">
        <v>8</v>
      </c>
      <c r="C15" s="137"/>
      <c r="D15" s="138"/>
      <c r="E15" s="18" t="s">
        <v>9</v>
      </c>
      <c r="F15" s="42"/>
      <c r="G15" s="42"/>
      <c r="H15" s="42"/>
    </row>
    <row r="16" spans="1:8" ht="15" x14ac:dyDescent="0.25">
      <c r="A16" s="33"/>
      <c r="B16" s="33"/>
      <c r="C16" s="33"/>
      <c r="D16" s="33"/>
      <c r="E16" s="33"/>
      <c r="F16" s="33"/>
      <c r="G16" s="33"/>
      <c r="H16" s="33"/>
    </row>
    <row r="17" spans="1:8" ht="15" x14ac:dyDescent="0.25">
      <c r="A17" s="31"/>
      <c r="B17" s="31"/>
      <c r="C17" s="31"/>
      <c r="D17" s="31"/>
      <c r="E17" s="31"/>
      <c r="F17" s="31"/>
      <c r="G17" s="31"/>
      <c r="H17" s="31"/>
    </row>
    <row r="18" spans="1:8" ht="15" x14ac:dyDescent="0.25">
      <c r="A18" s="13" t="s">
        <v>10</v>
      </c>
      <c r="B18" s="137"/>
      <c r="C18" s="140"/>
      <c r="D18" s="13" t="s">
        <v>11</v>
      </c>
      <c r="E18" s="139"/>
      <c r="F18" s="139"/>
      <c r="G18" s="139"/>
      <c r="H18" s="43"/>
    </row>
    <row r="19" spans="1:8" ht="19.5" customHeight="1" x14ac:dyDescent="0.25">
      <c r="A19" s="14"/>
      <c r="B19" s="15"/>
      <c r="C19" s="15"/>
      <c r="D19" s="16"/>
      <c r="E19" s="15"/>
      <c r="F19" s="15"/>
      <c r="G19" s="15"/>
      <c r="H19" s="15"/>
    </row>
    <row r="20" spans="1:8" ht="19.5" customHeight="1" x14ac:dyDescent="0.25">
      <c r="A20" s="31"/>
      <c r="B20" s="31"/>
      <c r="C20" s="31"/>
      <c r="D20" s="31"/>
      <c r="E20" s="31"/>
      <c r="F20" s="31"/>
      <c r="G20" s="31"/>
      <c r="H20" s="31"/>
    </row>
    <row r="21" spans="1:8" ht="19.5" customHeight="1" x14ac:dyDescent="0.25">
      <c r="A21" s="134" t="s">
        <v>12</v>
      </c>
      <c r="B21" s="134"/>
      <c r="C21" s="134"/>
      <c r="D21" s="134"/>
      <c r="E21" s="134"/>
      <c r="F21" s="134"/>
      <c r="G21" s="134"/>
      <c r="H21" s="56"/>
    </row>
    <row r="22" spans="1:8" ht="19.5" customHeight="1" x14ac:dyDescent="0.25">
      <c r="A22" s="31"/>
      <c r="B22" s="31"/>
      <c r="C22" s="31"/>
      <c r="D22" s="31"/>
      <c r="E22" s="31"/>
      <c r="F22" s="31"/>
      <c r="G22" s="31"/>
      <c r="H22" s="31"/>
    </row>
    <row r="23" spans="1:8" ht="19.5" customHeight="1" x14ac:dyDescent="0.25">
      <c r="A23" s="17">
        <v>1</v>
      </c>
      <c r="B23" s="18" t="s">
        <v>13</v>
      </c>
      <c r="C23" s="137"/>
      <c r="D23" s="138"/>
      <c r="E23" s="140"/>
      <c r="F23" s="13" t="s">
        <v>14</v>
      </c>
      <c r="G23" s="44"/>
      <c r="H23" s="16"/>
    </row>
    <row r="24" spans="1:8" ht="19.5" customHeight="1" x14ac:dyDescent="0.25">
      <c r="A24" s="17">
        <v>2</v>
      </c>
      <c r="B24" s="18" t="s">
        <v>13</v>
      </c>
      <c r="C24" s="137"/>
      <c r="D24" s="138"/>
      <c r="E24" s="140"/>
      <c r="F24" s="13" t="s">
        <v>14</v>
      </c>
      <c r="G24" s="44"/>
      <c r="H24" s="16"/>
    </row>
    <row r="25" spans="1:8" ht="19.5" customHeight="1" x14ac:dyDescent="0.25">
      <c r="A25" s="17">
        <v>3</v>
      </c>
      <c r="B25" s="18" t="s">
        <v>13</v>
      </c>
      <c r="C25" s="137"/>
      <c r="D25" s="138"/>
      <c r="E25" s="140"/>
      <c r="F25" s="13" t="s">
        <v>14</v>
      </c>
      <c r="G25" s="44"/>
      <c r="H25" s="16"/>
    </row>
    <row r="26" spans="1:8" ht="19.5" customHeight="1" x14ac:dyDescent="0.25">
      <c r="A26" s="31"/>
      <c r="B26" s="31"/>
      <c r="C26" s="31"/>
      <c r="D26" s="31"/>
      <c r="E26" s="31"/>
      <c r="F26" s="31"/>
      <c r="G26" s="31"/>
      <c r="H26" s="31"/>
    </row>
    <row r="27" spans="1:8" ht="19.5" customHeight="1" x14ac:dyDescent="0.25">
      <c r="A27"/>
      <c r="B27"/>
      <c r="C27"/>
      <c r="D27"/>
      <c r="E27"/>
      <c r="F27"/>
      <c r="G27"/>
      <c r="H27"/>
    </row>
    <row r="28" spans="1:8" ht="25.5" x14ac:dyDescent="0.25">
      <c r="A28" s="2">
        <v>1</v>
      </c>
      <c r="B28" s="10" t="s">
        <v>15</v>
      </c>
      <c r="C28" s="127"/>
      <c r="D28" s="127"/>
      <c r="E28" s="127"/>
      <c r="F28" s="127"/>
      <c r="G28" s="127"/>
      <c r="H28" s="45"/>
    </row>
    <row r="29" spans="1:8" ht="25.5" x14ac:dyDescent="0.25">
      <c r="A29" s="2">
        <v>2</v>
      </c>
      <c r="B29" s="10" t="s">
        <v>15</v>
      </c>
      <c r="C29" s="127"/>
      <c r="D29" s="127"/>
      <c r="E29" s="127"/>
      <c r="F29" s="127"/>
      <c r="G29" s="127"/>
      <c r="H29" s="45"/>
    </row>
    <row r="30" spans="1:8" ht="25.5" x14ac:dyDescent="0.25">
      <c r="A30" s="2">
        <v>3</v>
      </c>
      <c r="B30" s="10" t="s">
        <v>15</v>
      </c>
      <c r="C30" s="127"/>
      <c r="D30" s="127"/>
      <c r="E30" s="127"/>
      <c r="F30" s="127"/>
      <c r="G30" s="127"/>
      <c r="H30" s="45"/>
    </row>
    <row r="31" spans="1:8" ht="15" x14ac:dyDescent="0.25">
      <c r="A31"/>
      <c r="B31"/>
      <c r="C31"/>
      <c r="D31"/>
      <c r="E31"/>
      <c r="F31"/>
      <c r="G31"/>
      <c r="H31"/>
    </row>
    <row r="32" spans="1:8" ht="15" x14ac:dyDescent="0.25">
      <c r="A32" s="141" t="s">
        <v>16</v>
      </c>
      <c r="B32" s="141"/>
      <c r="C32" s="141"/>
      <c r="D32" s="142"/>
      <c r="E32" s="127"/>
      <c r="F32" s="127"/>
      <c r="G32" s="127"/>
      <c r="H32" s="45"/>
    </row>
    <row r="33" spans="1:19" ht="15" x14ac:dyDescent="0.25">
      <c r="A33"/>
      <c r="B33"/>
      <c r="C33"/>
      <c r="D33"/>
      <c r="E33" s="46"/>
      <c r="F33" s="46"/>
      <c r="G33" s="46"/>
      <c r="H33" s="47"/>
    </row>
    <row r="34" spans="1:19" ht="15" x14ac:dyDescent="0.25">
      <c r="A34" s="143" t="s">
        <v>17</v>
      </c>
      <c r="B34" s="144"/>
      <c r="C34" s="144"/>
      <c r="D34" s="144"/>
      <c r="E34" s="127"/>
      <c r="F34" s="127"/>
      <c r="G34" s="127"/>
      <c r="H34" s="45"/>
    </row>
    <row r="35" spans="1:19" ht="123.75" customHeight="1" x14ac:dyDescent="0.25">
      <c r="A35" s="149" t="s">
        <v>118</v>
      </c>
      <c r="B35" s="149"/>
      <c r="C35" s="149"/>
      <c r="D35" s="2"/>
      <c r="F35" s="9"/>
    </row>
    <row r="36" spans="1:19" ht="15" x14ac:dyDescent="0.25">
      <c r="D36" s="2"/>
      <c r="F36" s="9"/>
    </row>
    <row r="37" spans="1:19" s="21" customFormat="1" ht="60.75" customHeight="1" x14ac:dyDescent="0.25">
      <c r="A37" s="117" t="s">
        <v>120</v>
      </c>
      <c r="B37" s="117"/>
      <c r="C37" s="117"/>
      <c r="D37" s="117"/>
      <c r="E37" s="117"/>
      <c r="F37" s="117"/>
      <c r="G37" s="117"/>
      <c r="H37" s="34"/>
      <c r="J37" s="22"/>
      <c r="K37" s="22"/>
      <c r="L37" s="22"/>
      <c r="M37" s="22"/>
    </row>
    <row r="38" spans="1:19" ht="19.5" customHeight="1" x14ac:dyDescent="0.25">
      <c r="D38" s="2"/>
      <c r="F38" s="9"/>
      <c r="Q38"/>
      <c r="R38"/>
    </row>
    <row r="39" spans="1:19" ht="19.5" customHeight="1" x14ac:dyDescent="0.25">
      <c r="D39" s="2"/>
      <c r="F39" s="9"/>
    </row>
    <row r="40" spans="1:19" s="4" customFormat="1" ht="15.75" x14ac:dyDescent="0.25">
      <c r="A40" s="6" t="s">
        <v>0</v>
      </c>
      <c r="B40" s="7" t="s">
        <v>1</v>
      </c>
      <c r="C40" s="7" t="s">
        <v>2</v>
      </c>
      <c r="D40" s="8" t="s">
        <v>4</v>
      </c>
      <c r="E40" s="19" t="s">
        <v>3</v>
      </c>
      <c r="F40" s="20">
        <f ca="1">SUM(Tabela1[Wadium])</f>
        <v>0</v>
      </c>
      <c r="J40" s="107" t="s">
        <v>85</v>
      </c>
      <c r="K40" s="108" t="s">
        <v>0</v>
      </c>
      <c r="L40" s="108" t="s">
        <v>2</v>
      </c>
      <c r="M40" s="5"/>
      <c r="Q40"/>
      <c r="R40"/>
      <c r="S40"/>
    </row>
    <row r="41" spans="1:19" ht="28.5" customHeight="1" x14ac:dyDescent="0.25">
      <c r="A41" t="s">
        <v>98</v>
      </c>
      <c r="B41" s="1">
        <f t="shared" ref="B41:B47" ca="1" si="0">INDIRECT("'"&amp;LEFT(A41,4)&amp;"'!J10")</f>
        <v>0</v>
      </c>
      <c r="C41" s="1" t="str">
        <f t="shared" ref="C41:C47" ca="1" si="1">IF(B41&gt;0,L41,"")</f>
        <v/>
      </c>
      <c r="D41" s="48" t="str">
        <f t="shared" ref="D41:D47" ca="1" si="2">IF(H41="Nie wszystkie wymagane pola zostały wypełnione",IF(I41="Przekroczona ilość liczb po przecinku w przynajmniej jednej cenie",H41 &amp;" oraz "&amp;I41,"Nie wszystkie wymagane pola zostały wypełnione"),IF(I41="Przekroczona ilość liczb po przecinku w przynajmniej jednej cenie",I41,""))</f>
        <v/>
      </c>
      <c r="H41" s="106" t="str">
        <f ca="1">IF(B41&gt;0,INDIRECT("'"&amp;LEFT(A41,4)&amp;"'!e5"),"")</f>
        <v/>
      </c>
      <c r="I41" s="106" t="str">
        <f ca="1">IF(B41&gt;0,INDIRECT("'"&amp;LEFT(A41,4)&amp;"'!e7"),"")</f>
        <v/>
      </c>
      <c r="J41" t="s">
        <v>78</v>
      </c>
      <c r="K41" s="109" t="s">
        <v>93</v>
      </c>
      <c r="L41" s="110">
        <v>24885</v>
      </c>
      <c r="Q41"/>
      <c r="R41"/>
      <c r="S41"/>
    </row>
    <row r="42" spans="1:19" ht="28.5" customHeight="1" x14ac:dyDescent="0.25">
      <c r="A42" t="s">
        <v>99</v>
      </c>
      <c r="B42" s="1">
        <f t="shared" ca="1" si="0"/>
        <v>0</v>
      </c>
      <c r="C42" s="1" t="str">
        <f t="shared" ca="1" si="1"/>
        <v/>
      </c>
      <c r="D42" s="48" t="str">
        <f t="shared" ca="1" si="2"/>
        <v/>
      </c>
      <c r="H42" s="106" t="str">
        <f t="shared" ref="H42:H47" ca="1" si="3">IF(B42&gt;0,INDIRECT("'"&amp;LEFT(A42,4)&amp;"'!e5"),"")</f>
        <v/>
      </c>
      <c r="I42" s="106" t="str">
        <f t="shared" ref="I42:I47" ca="1" si="4">IF(B42&gt;0,INDIRECT("'"&amp;LEFT(A42,4)&amp;"'!e7"),"")</f>
        <v/>
      </c>
      <c r="J42" t="s">
        <v>79</v>
      </c>
      <c r="K42" s="109" t="s">
        <v>94</v>
      </c>
      <c r="L42" s="110">
        <v>51389</v>
      </c>
      <c r="Q42"/>
      <c r="R42"/>
      <c r="S42"/>
    </row>
    <row r="43" spans="1:19" ht="28.5" customHeight="1" x14ac:dyDescent="0.25">
      <c r="A43" t="s">
        <v>100</v>
      </c>
      <c r="B43" s="1">
        <f t="shared" ca="1" si="0"/>
        <v>0</v>
      </c>
      <c r="C43" s="1" t="str">
        <f t="shared" ca="1" si="1"/>
        <v/>
      </c>
      <c r="D43" s="48" t="str">
        <f t="shared" ca="1" si="2"/>
        <v/>
      </c>
      <c r="H43" s="106" t="str">
        <f t="shared" ca="1" si="3"/>
        <v/>
      </c>
      <c r="I43" s="106" t="str">
        <f t="shared" ca="1" si="4"/>
        <v/>
      </c>
      <c r="J43" t="s">
        <v>80</v>
      </c>
      <c r="K43" s="109" t="s">
        <v>95</v>
      </c>
      <c r="L43" s="110">
        <v>0</v>
      </c>
      <c r="Q43"/>
      <c r="R43"/>
      <c r="S43"/>
    </row>
    <row r="44" spans="1:19" ht="28.5" customHeight="1" x14ac:dyDescent="0.25">
      <c r="A44" t="s">
        <v>101</v>
      </c>
      <c r="B44" s="1">
        <f t="shared" ca="1" si="0"/>
        <v>0</v>
      </c>
      <c r="C44" s="1" t="str">
        <f t="shared" ca="1" si="1"/>
        <v/>
      </c>
      <c r="D44" s="48" t="str">
        <f t="shared" ca="1" si="2"/>
        <v/>
      </c>
      <c r="H44" s="106" t="str">
        <f t="shared" ca="1" si="3"/>
        <v/>
      </c>
      <c r="I44" s="106" t="str">
        <f t="shared" ca="1" si="4"/>
        <v/>
      </c>
      <c r="J44" t="s">
        <v>81</v>
      </c>
      <c r="K44" s="109" t="s">
        <v>86</v>
      </c>
      <c r="L44" s="110">
        <v>428714</v>
      </c>
      <c r="Q44"/>
      <c r="R44"/>
      <c r="S44"/>
    </row>
    <row r="45" spans="1:19" ht="28.5" customHeight="1" x14ac:dyDescent="0.25">
      <c r="A45" t="s">
        <v>102</v>
      </c>
      <c r="B45" s="1">
        <f t="shared" ca="1" si="0"/>
        <v>0</v>
      </c>
      <c r="C45" s="1" t="str">
        <f t="shared" ca="1" si="1"/>
        <v/>
      </c>
      <c r="D45" s="48" t="str">
        <f t="shared" ca="1" si="2"/>
        <v/>
      </c>
      <c r="H45" s="106" t="str">
        <f t="shared" ca="1" si="3"/>
        <v/>
      </c>
      <c r="I45" s="106" t="str">
        <f t="shared" ca="1" si="4"/>
        <v/>
      </c>
      <c r="J45" t="s">
        <v>82</v>
      </c>
      <c r="K45" s="109" t="s">
        <v>87</v>
      </c>
      <c r="L45" s="110">
        <v>0</v>
      </c>
      <c r="Q45"/>
      <c r="R45"/>
      <c r="S45"/>
    </row>
    <row r="46" spans="1:19" ht="28.5" customHeight="1" x14ac:dyDescent="0.25">
      <c r="A46" t="s">
        <v>103</v>
      </c>
      <c r="B46" s="1">
        <f t="shared" ca="1" si="0"/>
        <v>0</v>
      </c>
      <c r="C46" s="1" t="str">
        <f t="shared" ca="1" si="1"/>
        <v/>
      </c>
      <c r="D46" s="48" t="str">
        <f t="shared" ca="1" si="2"/>
        <v/>
      </c>
      <c r="H46" s="106" t="str">
        <f t="shared" ca="1" si="3"/>
        <v/>
      </c>
      <c r="I46" s="106" t="str">
        <f t="shared" ca="1" si="4"/>
        <v/>
      </c>
      <c r="J46" t="s">
        <v>83</v>
      </c>
      <c r="K46" s="109" t="s">
        <v>96</v>
      </c>
      <c r="L46" s="110">
        <v>29023</v>
      </c>
      <c r="Q46"/>
      <c r="R46"/>
      <c r="S46"/>
    </row>
    <row r="47" spans="1:19" ht="28.5" customHeight="1" x14ac:dyDescent="0.25">
      <c r="A47" t="s">
        <v>104</v>
      </c>
      <c r="B47" s="1">
        <f t="shared" ca="1" si="0"/>
        <v>0</v>
      </c>
      <c r="C47" s="1" t="str">
        <f t="shared" ca="1" si="1"/>
        <v/>
      </c>
      <c r="D47" s="48" t="str">
        <f t="shared" ca="1" si="2"/>
        <v/>
      </c>
      <c r="H47" s="106" t="str">
        <f t="shared" ca="1" si="3"/>
        <v/>
      </c>
      <c r="I47" s="106" t="str">
        <f t="shared" ca="1" si="4"/>
        <v/>
      </c>
      <c r="J47" t="s">
        <v>84</v>
      </c>
      <c r="K47" s="109" t="s">
        <v>97</v>
      </c>
      <c r="L47" s="110">
        <v>29137</v>
      </c>
      <c r="Q47"/>
      <c r="R47"/>
      <c r="S47"/>
    </row>
    <row r="48" spans="1:19" ht="47.25" customHeight="1" x14ac:dyDescent="0.25">
      <c r="A48" s="117" t="s">
        <v>121</v>
      </c>
      <c r="B48" s="117"/>
      <c r="C48" s="117"/>
      <c r="D48" s="117"/>
      <c r="E48" s="117"/>
      <c r="F48" s="117"/>
      <c r="G48" s="117"/>
      <c r="H48" s="37"/>
      <c r="I48"/>
    </row>
    <row r="49" spans="1:10" ht="34.5" customHeight="1" x14ac:dyDescent="0.25">
      <c r="A49" s="117" t="s">
        <v>64</v>
      </c>
      <c r="B49" s="117"/>
      <c r="C49" s="117"/>
      <c r="D49" s="117"/>
      <c r="E49" s="117"/>
      <c r="F49" s="117"/>
      <c r="G49" s="117"/>
      <c r="H49" s="37"/>
      <c r="I49"/>
    </row>
    <row r="50" spans="1:10" ht="19.5" customHeight="1" x14ac:dyDescent="0.25">
      <c r="A50" s="32"/>
      <c r="B50" s="32"/>
      <c r="C50" s="32"/>
      <c r="D50" s="32"/>
      <c r="E50" s="32"/>
      <c r="F50" s="32"/>
      <c r="G50" s="32"/>
      <c r="H50" s="32"/>
      <c r="I50"/>
      <c r="J50"/>
    </row>
    <row r="51" spans="1:10" ht="19.5" customHeight="1" x14ac:dyDescent="0.25">
      <c r="A51" s="120" t="s">
        <v>122</v>
      </c>
      <c r="B51" s="120"/>
      <c r="C51" s="120"/>
      <c r="D51" s="120"/>
      <c r="E51" s="120"/>
      <c r="F51" s="120"/>
      <c r="G51" s="120"/>
      <c r="H51" s="57"/>
      <c r="I51"/>
      <c r="J51"/>
    </row>
    <row r="52" spans="1:10" ht="19.5" customHeight="1" x14ac:dyDescent="0.25">
      <c r="A52" s="130" t="s">
        <v>18</v>
      </c>
      <c r="B52" s="130"/>
      <c r="C52" s="130"/>
      <c r="D52" s="130"/>
      <c r="E52" s="130"/>
      <c r="F52" s="130"/>
      <c r="G52" s="130"/>
      <c r="H52" s="49"/>
      <c r="I52"/>
      <c r="J52"/>
    </row>
    <row r="53" spans="1:10" ht="19.5" customHeight="1" x14ac:dyDescent="0.25">
      <c r="A53" s="145" t="s">
        <v>19</v>
      </c>
      <c r="B53" s="145"/>
      <c r="C53" s="145"/>
      <c r="D53" s="145"/>
      <c r="E53" s="145"/>
      <c r="F53" s="145"/>
      <c r="G53" s="145"/>
      <c r="H53" s="50"/>
      <c r="I53"/>
      <c r="J53"/>
    </row>
    <row r="54" spans="1:10" ht="19.5" customHeight="1" x14ac:dyDescent="0.25">
      <c r="A54"/>
      <c r="B54"/>
      <c r="C54"/>
      <c r="D54"/>
      <c r="E54"/>
      <c r="F54"/>
      <c r="G54"/>
      <c r="H54"/>
      <c r="I54"/>
      <c r="J54"/>
    </row>
    <row r="55" spans="1:10" ht="32.25" customHeight="1" x14ac:dyDescent="0.25">
      <c r="A55" s="36" t="s">
        <v>20</v>
      </c>
      <c r="B55" s="146" t="s">
        <v>21</v>
      </c>
      <c r="C55" s="147"/>
      <c r="D55" s="148"/>
      <c r="E55" s="146" t="s">
        <v>22</v>
      </c>
      <c r="F55" s="147"/>
      <c r="G55" s="148"/>
      <c r="H55" s="51"/>
      <c r="I55"/>
      <c r="J55"/>
    </row>
    <row r="56" spans="1:10" ht="19.5" customHeight="1" x14ac:dyDescent="0.25">
      <c r="A56" s="23"/>
      <c r="B56" s="124"/>
      <c r="C56" s="125"/>
      <c r="D56" s="126"/>
      <c r="E56" s="124"/>
      <c r="F56" s="125"/>
      <c r="G56" s="126"/>
      <c r="H56" s="52"/>
      <c r="I56"/>
      <c r="J56"/>
    </row>
    <row r="57" spans="1:10" ht="19.5" customHeight="1" x14ac:dyDescent="0.25">
      <c r="A57" s="23"/>
      <c r="B57" s="124"/>
      <c r="C57" s="125"/>
      <c r="D57" s="126"/>
      <c r="E57" s="124"/>
      <c r="F57" s="125"/>
      <c r="G57" s="126"/>
      <c r="H57" s="52"/>
      <c r="I57"/>
      <c r="J57"/>
    </row>
    <row r="58" spans="1:10" ht="19.5" customHeight="1" x14ac:dyDescent="0.25">
      <c r="A58" s="23"/>
      <c r="B58" s="124"/>
      <c r="C58" s="125"/>
      <c r="D58" s="126"/>
      <c r="E58" s="124"/>
      <c r="F58" s="125"/>
      <c r="G58" s="126"/>
      <c r="H58" s="52"/>
      <c r="I58"/>
      <c r="J58"/>
    </row>
    <row r="59" spans="1:10" ht="19.5" customHeight="1" x14ac:dyDescent="0.25">
      <c r="A59"/>
      <c r="B59"/>
      <c r="C59"/>
      <c r="D59"/>
      <c r="E59"/>
      <c r="F59"/>
      <c r="G59"/>
      <c r="H59"/>
      <c r="I59"/>
      <c r="J59"/>
    </row>
    <row r="60" spans="1:10" ht="19.5" customHeight="1" x14ac:dyDescent="0.25">
      <c r="A60" s="117" t="s">
        <v>123</v>
      </c>
      <c r="B60" s="117"/>
      <c r="C60" s="117"/>
      <c r="D60" s="117"/>
      <c r="E60" s="117"/>
      <c r="F60" s="117"/>
      <c r="G60" s="117"/>
      <c r="H60" s="37"/>
      <c r="I60"/>
      <c r="J60"/>
    </row>
    <row r="61" spans="1:10" ht="19.5" customHeight="1" x14ac:dyDescent="0.25">
      <c r="A61"/>
      <c r="B61"/>
      <c r="C61"/>
      <c r="D61"/>
      <c r="E61"/>
      <c r="F61"/>
      <c r="G61"/>
      <c r="H61"/>
      <c r="I61"/>
      <c r="J61"/>
    </row>
    <row r="62" spans="1:10" ht="40.5" customHeight="1" x14ac:dyDescent="0.25">
      <c r="A62" s="117" t="s">
        <v>124</v>
      </c>
      <c r="B62" s="117"/>
      <c r="C62" s="117"/>
      <c r="D62" s="117"/>
      <c r="E62" s="117"/>
      <c r="F62" s="117"/>
      <c r="G62" s="117"/>
      <c r="H62" s="34"/>
      <c r="I62"/>
      <c r="J62"/>
    </row>
    <row r="63" spans="1:10" ht="19.5" customHeight="1" x14ac:dyDescent="0.25">
      <c r="A63"/>
      <c r="B63"/>
      <c r="C63"/>
      <c r="D63"/>
      <c r="E63"/>
      <c r="F63"/>
      <c r="G63"/>
      <c r="H63"/>
      <c r="I63"/>
      <c r="J63"/>
    </row>
    <row r="64" spans="1:10" ht="19.5" customHeight="1" x14ac:dyDescent="0.25">
      <c r="A64"/>
      <c r="B64"/>
      <c r="C64"/>
      <c r="D64"/>
      <c r="E64"/>
      <c r="F64"/>
      <c r="G64"/>
      <c r="H64"/>
    </row>
    <row r="65" spans="1:8" ht="19.5" customHeight="1" x14ac:dyDescent="0.25">
      <c r="A65" s="120" t="s">
        <v>45</v>
      </c>
      <c r="B65" s="120"/>
      <c r="C65" s="120"/>
      <c r="D65" s="120"/>
      <c r="E65" s="120"/>
      <c r="F65" s="120"/>
      <c r="G65" s="120"/>
      <c r="H65" s="57"/>
    </row>
    <row r="66" spans="1:8" ht="19.5" customHeight="1" x14ac:dyDescent="0.25">
      <c r="A66" s="145" t="s">
        <v>23</v>
      </c>
      <c r="B66" s="145"/>
      <c r="C66" s="145"/>
      <c r="D66" s="145"/>
      <c r="E66" s="145"/>
      <c r="F66" s="145"/>
      <c r="G66" s="145"/>
      <c r="H66" s="50"/>
    </row>
    <row r="67" spans="1:8" ht="19.5" customHeight="1" x14ac:dyDescent="0.25">
      <c r="A67" s="145" t="s">
        <v>24</v>
      </c>
      <c r="B67" s="145"/>
      <c r="C67" s="145"/>
      <c r="D67" s="145"/>
      <c r="E67" s="145"/>
      <c r="F67" s="145"/>
      <c r="G67" s="145"/>
      <c r="H67" s="50"/>
    </row>
    <row r="68" spans="1:8" ht="19.5" customHeight="1" x14ac:dyDescent="0.25">
      <c r="A68"/>
      <c r="B68"/>
      <c r="C68"/>
      <c r="D68"/>
      <c r="E68"/>
      <c r="F68"/>
      <c r="G68"/>
      <c r="H68"/>
    </row>
    <row r="69" spans="1:8" ht="19.5" customHeight="1" x14ac:dyDescent="0.25">
      <c r="A69" s="24" t="s">
        <v>20</v>
      </c>
      <c r="B69" s="150" t="s">
        <v>25</v>
      </c>
      <c r="C69" s="150"/>
      <c r="D69" s="150"/>
      <c r="E69" s="150" t="s">
        <v>26</v>
      </c>
      <c r="F69" s="150"/>
      <c r="G69" s="150"/>
      <c r="H69" s="51"/>
    </row>
    <row r="70" spans="1:8" ht="19.5" customHeight="1" x14ac:dyDescent="0.25">
      <c r="A70" s="23"/>
      <c r="B70" s="127"/>
      <c r="C70" s="127"/>
      <c r="D70" s="127"/>
      <c r="E70" s="127"/>
      <c r="F70" s="127"/>
      <c r="G70" s="127"/>
      <c r="H70" s="52"/>
    </row>
    <row r="71" spans="1:8" ht="19.5" customHeight="1" x14ac:dyDescent="0.25">
      <c r="A71" s="23"/>
      <c r="B71" s="127"/>
      <c r="C71" s="127"/>
      <c r="D71" s="127"/>
      <c r="E71" s="127"/>
      <c r="F71" s="127"/>
      <c r="G71" s="127"/>
      <c r="H71" s="52"/>
    </row>
    <row r="72" spans="1:8" ht="19.5" customHeight="1" x14ac:dyDescent="0.25">
      <c r="A72" s="23"/>
      <c r="B72" s="127"/>
      <c r="C72" s="127"/>
      <c r="D72" s="127"/>
      <c r="E72" s="127"/>
      <c r="F72" s="127"/>
      <c r="G72" s="127"/>
      <c r="H72" s="52"/>
    </row>
    <row r="73" spans="1:8" ht="19.5" customHeight="1" x14ac:dyDescent="0.25">
      <c r="A73"/>
      <c r="B73"/>
      <c r="C73"/>
      <c r="D73"/>
      <c r="E73"/>
      <c r="F73"/>
      <c r="G73"/>
      <c r="H73"/>
    </row>
    <row r="74" spans="1:8" ht="19.5" customHeight="1" x14ac:dyDescent="0.25">
      <c r="A74"/>
      <c r="B74"/>
      <c r="C74"/>
      <c r="D74"/>
      <c r="E74"/>
      <c r="F74"/>
      <c r="G74"/>
      <c r="H74"/>
    </row>
    <row r="75" spans="1:8" ht="25.5" customHeight="1" x14ac:dyDescent="0.25">
      <c r="A75" s="117" t="s">
        <v>46</v>
      </c>
      <c r="B75" s="117"/>
      <c r="C75" s="117"/>
      <c r="D75" s="117"/>
      <c r="E75" s="117"/>
      <c r="F75" s="117"/>
      <c r="G75" s="117"/>
      <c r="H75" s="37"/>
    </row>
    <row r="76" spans="1:8" ht="19.5" customHeight="1" x14ac:dyDescent="0.25">
      <c r="A76"/>
      <c r="B76"/>
      <c r="C76"/>
      <c r="D76"/>
      <c r="E76"/>
      <c r="F76"/>
      <c r="G76"/>
      <c r="H76"/>
    </row>
    <row r="77" spans="1:8" ht="19.5" customHeight="1" x14ac:dyDescent="0.25">
      <c r="A77" s="25" t="s">
        <v>47</v>
      </c>
      <c r="B77" s="128">
        <f ca="1">F40</f>
        <v>0</v>
      </c>
      <c r="C77" s="128"/>
      <c r="D77" s="35" t="s">
        <v>27</v>
      </c>
      <c r="E77" s="129"/>
      <c r="F77" s="129"/>
      <c r="G77" s="129"/>
      <c r="H77" s="53"/>
    </row>
    <row r="78" spans="1:8" ht="19.5" customHeight="1" x14ac:dyDescent="0.25">
      <c r="A78"/>
      <c r="B78"/>
      <c r="C78"/>
      <c r="D78"/>
      <c r="E78"/>
      <c r="F78"/>
      <c r="G78"/>
      <c r="H78"/>
    </row>
    <row r="79" spans="1:8" ht="48" customHeight="1" x14ac:dyDescent="0.25">
      <c r="A79" s="117" t="s">
        <v>125</v>
      </c>
      <c r="B79" s="117"/>
      <c r="C79" s="117"/>
      <c r="D79" s="117"/>
      <c r="E79" s="117"/>
      <c r="F79" s="117"/>
      <c r="G79" s="117"/>
      <c r="H79" s="37"/>
    </row>
    <row r="80" spans="1:8" ht="19.5" customHeight="1" x14ac:dyDescent="0.25">
      <c r="A80"/>
      <c r="B80"/>
      <c r="C80"/>
      <c r="D80"/>
      <c r="E80"/>
      <c r="F80"/>
      <c r="G80"/>
      <c r="H80"/>
    </row>
    <row r="81" spans="1:8" ht="19.5" customHeight="1" x14ac:dyDescent="0.25">
      <c r="A81" s="24" t="s">
        <v>20</v>
      </c>
      <c r="B81" s="121" t="s">
        <v>28</v>
      </c>
      <c r="C81" s="122"/>
      <c r="D81" s="122"/>
      <c r="E81" s="122"/>
      <c r="F81" s="122"/>
      <c r="G81" s="123"/>
      <c r="H81" s="52"/>
    </row>
    <row r="82" spans="1:8" ht="19.5" customHeight="1" x14ac:dyDescent="0.25">
      <c r="A82" s="23"/>
      <c r="B82" s="124"/>
      <c r="C82" s="125"/>
      <c r="D82" s="125"/>
      <c r="E82" s="125"/>
      <c r="F82" s="125"/>
      <c r="G82" s="126"/>
      <c r="H82" s="52"/>
    </row>
    <row r="83" spans="1:8" ht="19.5" customHeight="1" x14ac:dyDescent="0.25">
      <c r="A83" s="23"/>
      <c r="B83" s="124"/>
      <c r="C83" s="125"/>
      <c r="D83" s="125"/>
      <c r="E83" s="125"/>
      <c r="F83" s="125"/>
      <c r="G83" s="126"/>
      <c r="H83" s="52"/>
    </row>
    <row r="84" spans="1:8" ht="19.5" customHeight="1" x14ac:dyDescent="0.25">
      <c r="A84" s="23"/>
      <c r="B84" s="124"/>
      <c r="C84" s="125"/>
      <c r="D84" s="125"/>
      <c r="E84" s="125"/>
      <c r="F84" s="125"/>
      <c r="G84" s="126"/>
      <c r="H84" s="52"/>
    </row>
    <row r="85" spans="1:8" ht="19.5" customHeight="1" x14ac:dyDescent="0.25">
      <c r="A85"/>
      <c r="B85"/>
      <c r="C85"/>
      <c r="D85"/>
      <c r="E85"/>
      <c r="F85"/>
      <c r="G85"/>
      <c r="H85"/>
    </row>
    <row r="86" spans="1:8" ht="19.5" customHeight="1" x14ac:dyDescent="0.25">
      <c r="A86"/>
      <c r="B86"/>
      <c r="C86"/>
      <c r="D86"/>
      <c r="E86"/>
      <c r="F86"/>
      <c r="G86"/>
      <c r="H86"/>
    </row>
    <row r="87" spans="1:8" ht="42" customHeight="1" x14ac:dyDescent="0.25">
      <c r="A87" s="117" t="s">
        <v>48</v>
      </c>
      <c r="B87" s="117"/>
      <c r="C87" s="117"/>
      <c r="D87" s="117"/>
      <c r="E87" s="117"/>
      <c r="F87" s="117"/>
      <c r="G87" s="117"/>
      <c r="H87" s="34"/>
    </row>
    <row r="88" spans="1:8" ht="19.5" customHeight="1" x14ac:dyDescent="0.25">
      <c r="A88"/>
      <c r="B88"/>
      <c r="C88"/>
      <c r="D88"/>
      <c r="E88"/>
      <c r="F88"/>
      <c r="G88"/>
      <c r="H88"/>
    </row>
    <row r="89" spans="1:8" ht="19.5" customHeight="1" x14ac:dyDescent="0.25">
      <c r="A89" s="117" t="s">
        <v>49</v>
      </c>
      <c r="B89" s="117"/>
      <c r="C89" s="117"/>
      <c r="D89" s="117"/>
      <c r="E89" s="117"/>
      <c r="F89" s="117"/>
      <c r="G89" s="117"/>
      <c r="H89" s="37"/>
    </row>
    <row r="90" spans="1:8" ht="19.5" customHeight="1" x14ac:dyDescent="0.25">
      <c r="A90" s="111"/>
      <c r="B90" s="111"/>
      <c r="C90" s="111"/>
      <c r="D90" s="111"/>
      <c r="E90" s="111"/>
      <c r="F90" s="111"/>
      <c r="G90" s="111"/>
      <c r="H90" s="37"/>
    </row>
    <row r="91" spans="1:8" ht="29.25" customHeight="1" x14ac:dyDescent="0.25">
      <c r="A91" s="120" t="s">
        <v>126</v>
      </c>
      <c r="B91" s="120"/>
      <c r="C91" s="120"/>
      <c r="D91" s="120"/>
      <c r="E91" s="120"/>
      <c r="F91" s="120"/>
      <c r="G91" s="120"/>
      <c r="H91"/>
    </row>
    <row r="92" spans="1:8" ht="20.25" customHeight="1" x14ac:dyDescent="0.25">
      <c r="A92" s="112"/>
      <c r="B92" s="112"/>
      <c r="C92" s="112"/>
      <c r="D92" s="112"/>
      <c r="E92" s="112"/>
      <c r="F92" s="112"/>
      <c r="G92" s="112"/>
      <c r="H92"/>
    </row>
    <row r="93" spans="1:8" ht="19.5" customHeight="1" x14ac:dyDescent="0.25">
      <c r="A93" s="117" t="s">
        <v>127</v>
      </c>
      <c r="B93" s="117"/>
      <c r="C93" s="117"/>
      <c r="D93" s="117"/>
      <c r="E93" s="117"/>
      <c r="F93" s="117"/>
      <c r="G93" s="117"/>
      <c r="H93" s="37"/>
    </row>
    <row r="94" spans="1:8" ht="19.5" customHeight="1" x14ac:dyDescent="0.25">
      <c r="A94"/>
      <c r="B94"/>
      <c r="C94"/>
      <c r="D94"/>
      <c r="E94"/>
      <c r="F94"/>
      <c r="G94"/>
      <c r="H94"/>
    </row>
    <row r="95" spans="1:8" ht="19.5" customHeight="1" x14ac:dyDescent="0.25">
      <c r="A95" s="26" t="s">
        <v>29</v>
      </c>
      <c r="B95" s="118"/>
      <c r="C95" s="118"/>
      <c r="D95" s="118"/>
      <c r="E95" s="118"/>
      <c r="F95" s="26" t="s">
        <v>30</v>
      </c>
      <c r="G95" s="27"/>
      <c r="H95" s="47"/>
    </row>
    <row r="96" spans="1:8" ht="19.5" customHeight="1" x14ac:dyDescent="0.25">
      <c r="A96" s="26" t="s">
        <v>31</v>
      </c>
      <c r="B96" s="118"/>
      <c r="C96" s="118"/>
      <c r="D96" s="118"/>
      <c r="E96" s="118"/>
      <c r="F96" s="26" t="s">
        <v>30</v>
      </c>
      <c r="G96" s="28"/>
      <c r="H96" s="47"/>
    </row>
    <row r="97" spans="1:8" ht="19.5" customHeight="1" x14ac:dyDescent="0.25">
      <c r="A97" s="26" t="s">
        <v>32</v>
      </c>
      <c r="B97" s="118"/>
      <c r="C97" s="118"/>
      <c r="D97" s="118"/>
      <c r="E97" s="118"/>
      <c r="F97" s="26" t="s">
        <v>30</v>
      </c>
      <c r="G97" s="28"/>
      <c r="H97" s="47"/>
    </row>
    <row r="98" spans="1:8" ht="19.5" customHeight="1" x14ac:dyDescent="0.25">
      <c r="A98" s="26" t="s">
        <v>33</v>
      </c>
      <c r="B98" s="118"/>
      <c r="C98" s="118"/>
      <c r="D98" s="118"/>
      <c r="E98" s="118"/>
      <c r="F98" s="26" t="s">
        <v>30</v>
      </c>
      <c r="G98" s="28"/>
      <c r="H98" s="47"/>
    </row>
    <row r="99" spans="1:8" ht="19.5" customHeight="1" x14ac:dyDescent="0.25">
      <c r="A99" s="26" t="s">
        <v>34</v>
      </c>
      <c r="B99" s="118"/>
      <c r="C99" s="118"/>
      <c r="D99" s="118"/>
      <c r="E99" s="118"/>
      <c r="F99" s="26" t="s">
        <v>30</v>
      </c>
      <c r="G99" s="28"/>
      <c r="H99" s="47"/>
    </row>
    <row r="100" spans="1:8" ht="19.5" customHeight="1" x14ac:dyDescent="0.25">
      <c r="A100" s="26" t="s">
        <v>35</v>
      </c>
      <c r="B100" s="118"/>
      <c r="C100" s="118"/>
      <c r="D100" s="118"/>
      <c r="E100" s="118"/>
      <c r="F100" s="26" t="s">
        <v>30</v>
      </c>
      <c r="G100" s="28"/>
      <c r="H100" s="47"/>
    </row>
    <row r="101" spans="1:8" ht="19.5" customHeight="1" x14ac:dyDescent="0.25">
      <c r="A101" s="26" t="s">
        <v>36</v>
      </c>
      <c r="B101" s="118"/>
      <c r="C101" s="118"/>
      <c r="D101" s="118"/>
      <c r="E101" s="118"/>
      <c r="F101" s="26" t="s">
        <v>30</v>
      </c>
      <c r="G101" s="28"/>
      <c r="H101" s="47"/>
    </row>
    <row r="102" spans="1:8" ht="19.5" customHeight="1" x14ac:dyDescent="0.25">
      <c r="A102" s="26" t="s">
        <v>37</v>
      </c>
      <c r="B102" s="118"/>
      <c r="C102" s="118"/>
      <c r="D102" s="118"/>
      <c r="E102" s="118"/>
      <c r="F102" s="26" t="s">
        <v>30</v>
      </c>
      <c r="G102" s="28"/>
      <c r="H102" s="47"/>
    </row>
    <row r="103" spans="1:8" ht="19.5" customHeight="1" x14ac:dyDescent="0.25">
      <c r="A103" s="26" t="s">
        <v>38</v>
      </c>
      <c r="B103" s="118"/>
      <c r="C103" s="118"/>
      <c r="D103" s="118"/>
      <c r="E103" s="118"/>
      <c r="F103" s="26" t="s">
        <v>30</v>
      </c>
      <c r="G103" s="28"/>
      <c r="H103" s="47"/>
    </row>
    <row r="104" spans="1:8" ht="19.5" customHeight="1" x14ac:dyDescent="0.25">
      <c r="A104" s="26" t="s">
        <v>39</v>
      </c>
      <c r="B104" s="118"/>
      <c r="C104" s="118"/>
      <c r="D104" s="118"/>
      <c r="E104" s="118"/>
      <c r="F104" s="26" t="s">
        <v>30</v>
      </c>
      <c r="G104" s="28"/>
      <c r="H104" s="47"/>
    </row>
    <row r="105" spans="1:8" ht="19.5" customHeight="1" x14ac:dyDescent="0.25">
      <c r="A105" s="26" t="s">
        <v>40</v>
      </c>
      <c r="B105" s="118"/>
      <c r="C105" s="118"/>
      <c r="D105" s="118"/>
      <c r="E105" s="118"/>
      <c r="F105" s="26" t="s">
        <v>30</v>
      </c>
      <c r="G105" s="28"/>
      <c r="H105" s="47"/>
    </row>
    <row r="106" spans="1:8" ht="19.5" customHeight="1" x14ac:dyDescent="0.25">
      <c r="A106" s="26" t="s">
        <v>41</v>
      </c>
      <c r="B106" s="118"/>
      <c r="C106" s="118"/>
      <c r="D106" s="118"/>
      <c r="E106" s="118"/>
      <c r="F106" s="26" t="s">
        <v>30</v>
      </c>
      <c r="G106" s="28"/>
      <c r="H106" s="47"/>
    </row>
    <row r="107" spans="1:8" ht="19.5" customHeight="1" x14ac:dyDescent="0.25">
      <c r="A107"/>
      <c r="B107"/>
      <c r="C107"/>
      <c r="D107"/>
      <c r="E107"/>
      <c r="F107"/>
      <c r="G107"/>
      <c r="H107"/>
    </row>
    <row r="108" spans="1:8" ht="19.5" customHeight="1" x14ac:dyDescent="0.25">
      <c r="A108"/>
      <c r="B108"/>
      <c r="C108"/>
      <c r="D108"/>
      <c r="E108"/>
      <c r="F108"/>
      <c r="G108"/>
      <c r="H108"/>
    </row>
    <row r="109" spans="1:8" ht="19.5" customHeight="1" x14ac:dyDescent="0.25">
      <c r="A109"/>
      <c r="B109"/>
      <c r="C109"/>
      <c r="D109"/>
      <c r="E109"/>
      <c r="F109"/>
      <c r="G109"/>
      <c r="H109"/>
    </row>
    <row r="110" spans="1:8" ht="19.5" customHeight="1" x14ac:dyDescent="0.25">
      <c r="A110"/>
      <c r="B110"/>
      <c r="C110"/>
      <c r="D110"/>
      <c r="E110"/>
      <c r="F110"/>
      <c r="G110"/>
      <c r="H110"/>
    </row>
    <row r="111" spans="1:8" ht="78.75" customHeight="1" x14ac:dyDescent="0.25">
      <c r="A111" s="119" t="s">
        <v>128</v>
      </c>
      <c r="B111" s="119"/>
      <c r="C111" s="119"/>
      <c r="D111" s="119"/>
      <c r="E111" s="119"/>
      <c r="F111" s="119"/>
      <c r="G111" s="119"/>
      <c r="H111" s="54"/>
    </row>
    <row r="112" spans="1:8" ht="19.5" customHeight="1" x14ac:dyDescent="0.25">
      <c r="A112"/>
      <c r="B112"/>
      <c r="C112"/>
      <c r="D112"/>
      <c r="E112"/>
      <c r="F112"/>
      <c r="G112"/>
      <c r="H112"/>
    </row>
    <row r="113" spans="1:8" ht="34.5" customHeight="1" x14ac:dyDescent="0.25">
      <c r="A113"/>
      <c r="B113"/>
      <c r="C113"/>
      <c r="D113"/>
      <c r="E113"/>
      <c r="F113"/>
      <c r="G113"/>
      <c r="H113"/>
    </row>
    <row r="114" spans="1:8" ht="19.5" customHeight="1" x14ac:dyDescent="0.25">
      <c r="A114" t="s">
        <v>42</v>
      </c>
      <c r="B114"/>
      <c r="C114"/>
      <c r="D114"/>
      <c r="E114"/>
      <c r="F114"/>
      <c r="G114"/>
      <c r="H114"/>
    </row>
    <row r="115" spans="1:8" ht="19.5" customHeight="1" x14ac:dyDescent="0.25">
      <c r="A115" t="s">
        <v>50</v>
      </c>
      <c r="B115"/>
      <c r="C115"/>
      <c r="D115"/>
      <c r="E115"/>
      <c r="F115"/>
      <c r="G115"/>
      <c r="H115"/>
    </row>
    <row r="116" spans="1:8" ht="19.5" customHeight="1" x14ac:dyDescent="0.25">
      <c r="A116"/>
      <c r="B116"/>
      <c r="C116"/>
      <c r="D116"/>
      <c r="E116"/>
      <c r="F116"/>
      <c r="G116"/>
      <c r="H116"/>
    </row>
    <row r="117" spans="1:8" ht="19.5" customHeight="1" x14ac:dyDescent="0.25">
      <c r="A117"/>
      <c r="B117"/>
      <c r="C117"/>
      <c r="D117"/>
      <c r="E117"/>
      <c r="F117"/>
      <c r="G117"/>
      <c r="H117"/>
    </row>
    <row r="118" spans="1:8" ht="23.25" customHeight="1" x14ac:dyDescent="0.25">
      <c r="A118" s="116" t="s">
        <v>43</v>
      </c>
      <c r="B118" s="116"/>
      <c r="C118" s="116"/>
      <c r="D118" s="116"/>
      <c r="E118" s="116"/>
      <c r="F118" s="116"/>
      <c r="G118" s="116"/>
      <c r="H118" s="55"/>
    </row>
    <row r="119" spans="1:8" ht="19.5" customHeight="1" x14ac:dyDescent="0.25">
      <c r="A119"/>
      <c r="B119"/>
      <c r="C119"/>
      <c r="D119"/>
      <c r="E119"/>
      <c r="F119"/>
      <c r="G119"/>
      <c r="H119"/>
    </row>
    <row r="120" spans="1:8" ht="29.25" customHeight="1" x14ac:dyDescent="0.25">
      <c r="A120" s="116" t="s">
        <v>44</v>
      </c>
      <c r="B120" s="116"/>
      <c r="C120" s="116"/>
      <c r="D120" s="116"/>
      <c r="E120" s="116"/>
      <c r="F120" s="116"/>
      <c r="G120" s="116"/>
      <c r="H120" s="55"/>
    </row>
    <row r="121" spans="1:8" ht="19.5" customHeight="1" x14ac:dyDescent="0.25">
      <c r="A121"/>
      <c r="B121"/>
      <c r="C121"/>
      <c r="D121"/>
      <c r="E121"/>
      <c r="F121"/>
      <c r="G121"/>
      <c r="H121"/>
    </row>
    <row r="122" spans="1:8" ht="25.5" customHeight="1" x14ac:dyDescent="0.25">
      <c r="A122" s="116" t="s">
        <v>44</v>
      </c>
      <c r="B122" s="116"/>
      <c r="C122" s="116"/>
      <c r="D122" s="116"/>
      <c r="E122" s="116"/>
      <c r="F122" s="116"/>
      <c r="G122" s="116"/>
      <c r="H122" s="55"/>
    </row>
  </sheetData>
  <sheetProtection formatCells="0" formatColumns="0" formatRows="0" autoFilter="0"/>
  <protectedRanges>
    <protectedRange sqref="C23:E25 G23:G25 C28:G30 E32 E34" name="Rozstęp2_1"/>
    <protectedRange sqref="B13 C15 B18 E18" name="Rozstęp1_1"/>
    <protectedRange sqref="A52:G53 A56:G58 A66:G67 A70:G72 E77 A82:G84 B95:E106 G95:G106" name="Rozstęp3_1"/>
  </protectedRanges>
  <mergeCells count="75">
    <mergeCell ref="A66:G66"/>
    <mergeCell ref="A67:G67"/>
    <mergeCell ref="B69:D69"/>
    <mergeCell ref="E69:G69"/>
    <mergeCell ref="B70:D70"/>
    <mergeCell ref="E70:G70"/>
    <mergeCell ref="E34:G34"/>
    <mergeCell ref="A32:D32"/>
    <mergeCell ref="A34:D34"/>
    <mergeCell ref="A53:G53"/>
    <mergeCell ref="B55:D55"/>
    <mergeCell ref="E55:G55"/>
    <mergeCell ref="A35:C35"/>
    <mergeCell ref="C25:E25"/>
    <mergeCell ref="C28:G28"/>
    <mergeCell ref="C29:G29"/>
    <mergeCell ref="C30:G30"/>
    <mergeCell ref="E32:G32"/>
    <mergeCell ref="A21:G21"/>
    <mergeCell ref="C15:D15"/>
    <mergeCell ref="E18:G18"/>
    <mergeCell ref="C23:E23"/>
    <mergeCell ref="C24:E24"/>
    <mergeCell ref="B18:C18"/>
    <mergeCell ref="F2:G2"/>
    <mergeCell ref="A5:G6"/>
    <mergeCell ref="B13:G13"/>
    <mergeCell ref="A10:G10"/>
    <mergeCell ref="B2:C2"/>
    <mergeCell ref="A65:G65"/>
    <mergeCell ref="A37:G37"/>
    <mergeCell ref="A48:G48"/>
    <mergeCell ref="A52:G52"/>
    <mergeCell ref="A49:G49"/>
    <mergeCell ref="A51:G51"/>
    <mergeCell ref="B56:D56"/>
    <mergeCell ref="E56:G56"/>
    <mergeCell ref="B57:D57"/>
    <mergeCell ref="E57:G57"/>
    <mergeCell ref="B58:D58"/>
    <mergeCell ref="E58:G58"/>
    <mergeCell ref="A62:G62"/>
    <mergeCell ref="A60:G60"/>
    <mergeCell ref="A79:G79"/>
    <mergeCell ref="B71:D71"/>
    <mergeCell ref="E71:G71"/>
    <mergeCell ref="B77:C77"/>
    <mergeCell ref="B72:D72"/>
    <mergeCell ref="E72:G72"/>
    <mergeCell ref="E77:G77"/>
    <mergeCell ref="A75:G75"/>
    <mergeCell ref="B81:G81"/>
    <mergeCell ref="B82:G82"/>
    <mergeCell ref="B83:G83"/>
    <mergeCell ref="B97:E97"/>
    <mergeCell ref="B98:E98"/>
    <mergeCell ref="B84:G84"/>
    <mergeCell ref="A87:G87"/>
    <mergeCell ref="B95:E95"/>
    <mergeCell ref="B96:E96"/>
    <mergeCell ref="A93:G93"/>
    <mergeCell ref="A122:G122"/>
    <mergeCell ref="A120:G120"/>
    <mergeCell ref="A89:G89"/>
    <mergeCell ref="B105:E105"/>
    <mergeCell ref="B106:E106"/>
    <mergeCell ref="A111:G111"/>
    <mergeCell ref="A118:G118"/>
    <mergeCell ref="B102:E102"/>
    <mergeCell ref="B103:E103"/>
    <mergeCell ref="B104:E104"/>
    <mergeCell ref="B99:E99"/>
    <mergeCell ref="B100:E100"/>
    <mergeCell ref="B101:E101"/>
    <mergeCell ref="A91:G91"/>
  </mergeCells>
  <pageMargins left="0.7" right="0.7" top="0.75" bottom="0.75" header="0.3" footer="0.3"/>
  <pageSetup paperSize="9" scale="45" orientation="portrait" horizontalDpi="4294967294" r:id="rId1"/>
  <colBreaks count="1" manualBreakCount="1">
    <brk id="7" max="1048575" man="1"/>
  </colBreaks>
  <ignoredErrors>
    <ignoredError sqref="J41:J47" numberStoredAsText="1"/>
  </ignoredError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zoomScaleNormal="100" workbookViewId="0">
      <selection activeCell="F1" sqref="F1:K1"/>
    </sheetView>
  </sheetViews>
  <sheetFormatPr defaultRowHeight="15" x14ac:dyDescent="0.25"/>
  <cols>
    <col min="1" max="1" width="5.85546875" style="59" customWidth="1"/>
    <col min="2" max="2" width="58.85546875" style="59" customWidth="1"/>
    <col min="3" max="3" width="6.42578125" style="59" customWidth="1"/>
    <col min="4" max="4" width="9.85546875" style="59" customWidth="1"/>
    <col min="5" max="5" width="32" style="76" customWidth="1"/>
    <col min="6" max="6" width="23" style="62" customWidth="1"/>
    <col min="7" max="7" width="13" style="76" customWidth="1"/>
    <col min="8" max="9" width="15.42578125" style="76" customWidth="1"/>
    <col min="10" max="10" width="25.28515625" style="76" bestFit="1" customWidth="1"/>
    <col min="11" max="11" width="25.28515625" style="76" customWidth="1"/>
    <col min="12" max="12" width="9.140625" style="60" hidden="1" customWidth="1"/>
    <col min="13" max="19" width="0" style="60" hidden="1" customWidth="1"/>
    <col min="20" max="20" width="10" style="60" hidden="1" customWidth="1"/>
    <col min="21" max="21" width="0" style="60" hidden="1" customWidth="1"/>
    <col min="22" max="22" width="0" style="79" hidden="1" customWidth="1"/>
    <col min="23" max="26" width="0" style="61" hidden="1" customWidth="1"/>
    <col min="27" max="30" width="9.140625" style="61"/>
    <col min="31" max="16384" width="9.140625" style="59"/>
  </cols>
  <sheetData>
    <row r="1" spans="1:30" ht="63.75" customHeight="1" x14ac:dyDescent="0.25">
      <c r="B1" s="156" t="s">
        <v>65</v>
      </c>
      <c r="C1" s="157"/>
      <c r="D1" s="157"/>
      <c r="F1" s="158" t="str">
        <f ca="1">"Numer referencyjny nadany sprawie przez Zamawiającego: DO/DZ–381–1–64/22          Załącznik nr 2."&amp;C10&amp;" do SWZ"</f>
        <v>Numer referencyjny nadany sprawie przez Zamawiającego: DO/DZ–381–1–64/22          Załącznik nr 2.   1 do SWZ</v>
      </c>
      <c r="G1" s="158"/>
      <c r="H1" s="158"/>
      <c r="I1" s="158"/>
      <c r="J1" s="158"/>
      <c r="K1" s="158"/>
      <c r="L1" s="78"/>
      <c r="M1" s="78"/>
      <c r="N1" s="78"/>
    </row>
    <row r="2" spans="1:30" ht="15.75" thickBot="1" x14ac:dyDescent="0.3">
      <c r="F2" s="159"/>
      <c r="G2" s="159"/>
      <c r="H2" s="159"/>
      <c r="I2" s="75"/>
      <c r="J2" s="75"/>
      <c r="K2" s="75"/>
    </row>
    <row r="3" spans="1:30" x14ac:dyDescent="0.25">
      <c r="B3" s="160"/>
      <c r="C3" s="161"/>
      <c r="D3" s="162"/>
    </row>
    <row r="4" spans="1:30" x14ac:dyDescent="0.25">
      <c r="B4" s="163"/>
      <c r="C4" s="164"/>
      <c r="D4" s="165"/>
    </row>
    <row r="5" spans="1:30" ht="15" customHeight="1" x14ac:dyDescent="0.25">
      <c r="B5" s="163"/>
      <c r="C5" s="164"/>
      <c r="D5" s="165"/>
      <c r="E5" s="169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169"/>
      <c r="G5" s="169"/>
      <c r="H5" s="169"/>
      <c r="I5" s="169"/>
      <c r="J5" s="169"/>
      <c r="K5" s="77"/>
      <c r="L5" s="80"/>
      <c r="M5" s="80"/>
    </row>
    <row r="6" spans="1:30" ht="15" customHeight="1" x14ac:dyDescent="0.25">
      <c r="B6" s="163"/>
      <c r="C6" s="164"/>
      <c r="D6" s="165"/>
      <c r="E6" s="169"/>
      <c r="F6" s="169"/>
      <c r="G6" s="169"/>
      <c r="H6" s="169"/>
      <c r="I6" s="169"/>
      <c r="J6" s="169"/>
      <c r="K6" s="77"/>
      <c r="L6" s="80"/>
      <c r="M6" s="80"/>
    </row>
    <row r="7" spans="1:30" ht="15.75" thickBot="1" x14ac:dyDescent="0.3">
      <c r="B7" s="166"/>
      <c r="C7" s="167"/>
      <c r="D7" s="168"/>
      <c r="E7" s="152" t="str">
        <f>IF(T11&gt;0,"Przekroczona ilość liczb po przecinku w przynajmniej jednej cenie","")</f>
        <v/>
      </c>
      <c r="F7" s="152"/>
      <c r="G7" s="152"/>
      <c r="H7" s="152"/>
      <c r="I7" s="152"/>
      <c r="J7" s="152"/>
      <c r="K7" s="74"/>
      <c r="L7" s="81"/>
      <c r="M7" s="81"/>
    </row>
    <row r="8" spans="1:30" x14ac:dyDescent="0.25">
      <c r="B8" s="151" t="s">
        <v>52</v>
      </c>
      <c r="C8" s="151"/>
      <c r="D8" s="151"/>
      <c r="E8" s="152" t="str">
        <f>IF(S11&gt;0,"Niewłaściwa stawka podatku VAT","")</f>
        <v/>
      </c>
      <c r="F8" s="152"/>
      <c r="G8" s="152"/>
      <c r="H8" s="152"/>
      <c r="I8" s="152"/>
      <c r="J8" s="152"/>
      <c r="K8" s="74"/>
    </row>
    <row r="9" spans="1:30" x14ac:dyDescent="0.25">
      <c r="B9" s="63"/>
      <c r="C9" s="64"/>
      <c r="D9" s="64"/>
      <c r="E9" s="74"/>
      <c r="F9" s="65"/>
      <c r="G9" s="74"/>
      <c r="H9" s="74"/>
      <c r="I9" s="74"/>
      <c r="J9" s="74"/>
      <c r="K9" s="74"/>
    </row>
    <row r="10" spans="1:30" x14ac:dyDescent="0.25">
      <c r="A10" s="66"/>
      <c r="B10" s="67" t="s">
        <v>53</v>
      </c>
      <c r="C10" s="68" t="str">
        <f ca="1">MID(CELL("nazwa_pliku",C10),FIND("]",CELL("nazwa_pliku",C10),1)+1,35)</f>
        <v xml:space="preserve">   1</v>
      </c>
      <c r="D10" s="153" t="str">
        <f ca="1">VLOOKUP(C10,Oferta!J41:K47,2)</f>
        <v>Cemiplimumab</v>
      </c>
      <c r="E10" s="153"/>
      <c r="F10" s="153"/>
      <c r="G10" s="153"/>
      <c r="H10" s="69">
        <f ca="1">SUMIF(F12:F1300,"Razem",H12:H1300)</f>
        <v>0</v>
      </c>
      <c r="I10" s="69"/>
      <c r="J10" s="69">
        <f ca="1">SUMIF(F12:F1300,"Razem",J12:J1300)</f>
        <v>0</v>
      </c>
      <c r="K10" s="69"/>
      <c r="L10" s="60">
        <f>SUM(L11:L1794)</f>
        <v>0</v>
      </c>
      <c r="M10" s="60">
        <f>COUNTIF(M12:M1794,0)</f>
        <v>0</v>
      </c>
      <c r="N10" s="60">
        <f>COUNTIF(N12:N1794,0)</f>
        <v>0</v>
      </c>
      <c r="O10" s="60">
        <f>COUNTIF(O12:O1794,0)</f>
        <v>0</v>
      </c>
      <c r="P10" s="60">
        <f>COUNTIF(P12:P1794,0)</f>
        <v>0</v>
      </c>
      <c r="Q10" s="60">
        <f>SUM(M10:P10)</f>
        <v>0</v>
      </c>
    </row>
    <row r="11" spans="1:30" ht="42.75" x14ac:dyDescent="0.25">
      <c r="A11" s="82" t="s">
        <v>66</v>
      </c>
      <c r="B11" s="83" t="s">
        <v>67</v>
      </c>
      <c r="C11" s="83" t="s">
        <v>68</v>
      </c>
      <c r="D11" s="82" t="s">
        <v>69</v>
      </c>
      <c r="E11" s="84" t="s">
        <v>70</v>
      </c>
      <c r="F11" s="85" t="s">
        <v>71</v>
      </c>
      <c r="G11" s="86" t="s">
        <v>72</v>
      </c>
      <c r="H11" s="87" t="s">
        <v>73</v>
      </c>
      <c r="I11" s="87" t="s">
        <v>74</v>
      </c>
      <c r="J11" s="87" t="s">
        <v>75</v>
      </c>
      <c r="K11" s="87" t="s">
        <v>4</v>
      </c>
      <c r="L11" s="88"/>
      <c r="M11" s="60">
        <f>SUM(M12:M1794)</f>
        <v>1</v>
      </c>
      <c r="N11" s="60">
        <f>SUM(N12:N1794)</f>
        <v>1</v>
      </c>
      <c r="O11" s="60">
        <f>SUM(O12:O1794)</f>
        <v>1</v>
      </c>
      <c r="P11" s="60">
        <f>SUM(P12:P1794)</f>
        <v>1</v>
      </c>
      <c r="Q11" s="60">
        <f>SUM(M11:P11)</f>
        <v>4</v>
      </c>
      <c r="R11" s="60">
        <f>SUM(R12:R1794)</f>
        <v>0</v>
      </c>
      <c r="S11" s="60">
        <f>SUM(S12:S1794)</f>
        <v>0</v>
      </c>
      <c r="T11" s="60">
        <f>SUM(T12:T1794)</f>
        <v>0</v>
      </c>
    </row>
    <row r="12" spans="1:30" s="73" customFormat="1" ht="19.5" customHeight="1" x14ac:dyDescent="0.25">
      <c r="A12" s="89">
        <v>1</v>
      </c>
      <c r="B12" s="90" t="s">
        <v>105</v>
      </c>
      <c r="C12" s="90" t="s">
        <v>89</v>
      </c>
      <c r="D12" s="90">
        <v>55.3</v>
      </c>
      <c r="E12" s="91"/>
      <c r="F12" s="92"/>
      <c r="G12" s="93"/>
      <c r="H12" s="94">
        <f>ROUND(D12*G12,2)</f>
        <v>0</v>
      </c>
      <c r="I12" s="95"/>
      <c r="J12" s="94">
        <f>ROUND(H12*(1+I12),2)</f>
        <v>0</v>
      </c>
      <c r="K12" s="94"/>
      <c r="L12" s="96">
        <f>IF(LEN(H12)-IFERROR(SEARCH(",",H12,1),LEN(H12))&gt;2,1,0)</f>
        <v>0</v>
      </c>
      <c r="M12" s="71">
        <f>IF(ISBLANK(E12),1,0)</f>
        <v>1</v>
      </c>
      <c r="N12" s="71">
        <f>IF(ISBLANK(F12),1,0)</f>
        <v>1</v>
      </c>
      <c r="O12" s="71">
        <f>IF(ISBLANK(G12),1,0)</f>
        <v>1</v>
      </c>
      <c r="P12" s="71">
        <f>IF(ISBLANK(I12),1,0)</f>
        <v>1</v>
      </c>
      <c r="Q12" s="71"/>
      <c r="R12" s="71">
        <f>IF(ISNUMBER(H12),0,1)</f>
        <v>0</v>
      </c>
      <c r="S12" s="71">
        <f>IF(I12=0.08,0,IF(I12=0.23,0,IF(I12=0.05,0,IF(I12=0,0,1))))</f>
        <v>0</v>
      </c>
      <c r="T12" s="70">
        <f>IF(ISERROR(IF(LEN(G12)-FIND(",",G12)&gt;4,1,0)),0,IF(LEN(G12)-FIND(",",G12)&gt;4,1,0))</f>
        <v>0</v>
      </c>
      <c r="U12" s="71"/>
      <c r="V12" s="97"/>
      <c r="W12" s="72"/>
      <c r="X12" s="72"/>
      <c r="Y12" s="72"/>
      <c r="Z12" s="72"/>
      <c r="AA12" s="72"/>
      <c r="AB12" s="72"/>
      <c r="AC12" s="72"/>
      <c r="AD12" s="72"/>
    </row>
    <row r="13" spans="1:30" s="73" customFormat="1" ht="21" customHeight="1" x14ac:dyDescent="0.25">
      <c r="A13" s="154"/>
      <c r="B13" s="154"/>
      <c r="C13" s="154"/>
      <c r="D13" s="154"/>
      <c r="E13" s="154"/>
      <c r="F13" s="98" t="s">
        <v>54</v>
      </c>
      <c r="G13" s="98" t="s">
        <v>55</v>
      </c>
      <c r="H13" s="99">
        <f ca="1">SUM(OFFSET($H$12,0,0,ROW()-12,1))</f>
        <v>0</v>
      </c>
      <c r="I13" s="100" t="s">
        <v>55</v>
      </c>
      <c r="J13" s="99">
        <f ca="1">SUM(OFFSET($J$12,0,0,ROW()-12,1))</f>
        <v>0</v>
      </c>
      <c r="K13" s="100" t="s">
        <v>55</v>
      </c>
      <c r="L13" s="88"/>
      <c r="M13" s="71"/>
      <c r="N13" s="71"/>
      <c r="O13" s="71"/>
      <c r="P13" s="71"/>
      <c r="Q13" s="71"/>
      <c r="R13" s="71"/>
      <c r="S13" s="71"/>
      <c r="T13" s="71"/>
      <c r="U13" s="71"/>
      <c r="V13" s="97"/>
      <c r="W13" s="72"/>
      <c r="X13" s="72"/>
      <c r="Y13" s="72"/>
      <c r="Z13" s="72"/>
      <c r="AA13" s="72"/>
      <c r="AB13" s="72"/>
      <c r="AC13" s="72"/>
      <c r="AD13" s="72"/>
    </row>
    <row r="14" spans="1:30" x14ac:dyDescent="0.25">
      <c r="A14" s="101" t="s">
        <v>56</v>
      </c>
      <c r="B14" s="102"/>
      <c r="C14" s="102"/>
      <c r="D14" s="102"/>
      <c r="E14" s="103"/>
      <c r="F14" s="104"/>
      <c r="G14" s="103"/>
      <c r="H14" s="103"/>
      <c r="I14" s="103"/>
      <c r="J14" s="103"/>
      <c r="K14" s="103"/>
      <c r="L14" s="88"/>
    </row>
    <row r="15" spans="1:30" x14ac:dyDescent="0.25">
      <c r="A15" s="102"/>
      <c r="B15" s="102"/>
      <c r="C15" s="102"/>
      <c r="D15" s="102"/>
      <c r="E15" s="103"/>
      <c r="F15" s="104"/>
      <c r="G15" s="103"/>
      <c r="H15" s="103"/>
      <c r="I15" s="103"/>
      <c r="J15" s="103"/>
      <c r="K15" s="103"/>
      <c r="L15" s="88"/>
    </row>
    <row r="16" spans="1:30" x14ac:dyDescent="0.25">
      <c r="A16" s="102" t="s">
        <v>57</v>
      </c>
      <c r="B16" s="102"/>
      <c r="C16" s="102"/>
      <c r="D16" s="102"/>
      <c r="E16" s="103"/>
      <c r="F16" s="104"/>
      <c r="G16" s="103"/>
      <c r="H16" s="103"/>
      <c r="I16" s="103"/>
      <c r="J16" s="103"/>
      <c r="K16" s="103"/>
      <c r="L16" s="88"/>
    </row>
    <row r="17" spans="1:12" x14ac:dyDescent="0.25">
      <c r="A17" s="101" t="s">
        <v>58</v>
      </c>
      <c r="B17" s="102"/>
      <c r="C17" s="102"/>
      <c r="D17" s="102"/>
      <c r="E17" s="103"/>
      <c r="F17" s="104"/>
      <c r="G17" s="103"/>
      <c r="H17" s="103"/>
      <c r="I17" s="103"/>
      <c r="J17" s="103"/>
      <c r="K17" s="103"/>
      <c r="L17" s="88"/>
    </row>
    <row r="18" spans="1:12" x14ac:dyDescent="0.25">
      <c r="A18" s="101" t="s">
        <v>76</v>
      </c>
      <c r="B18" s="102"/>
      <c r="C18" s="102"/>
      <c r="D18" s="102"/>
      <c r="E18" s="103"/>
      <c r="F18" s="104"/>
      <c r="G18" s="103"/>
      <c r="H18" s="103"/>
      <c r="I18" s="103"/>
      <c r="J18" s="103"/>
      <c r="K18" s="103"/>
      <c r="L18" s="88"/>
    </row>
    <row r="19" spans="1:12" x14ac:dyDescent="0.25">
      <c r="A19" s="105" t="s">
        <v>59</v>
      </c>
      <c r="B19" s="102"/>
      <c r="C19" s="102"/>
      <c r="D19" s="102"/>
      <c r="E19" s="103"/>
      <c r="F19" s="104"/>
      <c r="G19" s="103"/>
      <c r="H19" s="103"/>
      <c r="I19" s="103"/>
      <c r="J19" s="103"/>
      <c r="K19" s="103"/>
      <c r="L19" s="88"/>
    </row>
    <row r="20" spans="1:12" x14ac:dyDescent="0.25">
      <c r="A20" s="105" t="s">
        <v>60</v>
      </c>
      <c r="B20" s="102"/>
      <c r="C20" s="102"/>
      <c r="D20" s="102"/>
      <c r="E20" s="103"/>
      <c r="F20" s="104"/>
      <c r="G20" s="103"/>
      <c r="H20" s="103"/>
      <c r="I20" s="103"/>
      <c r="J20" s="103"/>
      <c r="K20" s="103"/>
      <c r="L20" s="88"/>
    </row>
    <row r="21" spans="1:12" x14ac:dyDescent="0.25">
      <c r="A21" s="102"/>
      <c r="B21" s="102"/>
      <c r="C21" s="102"/>
      <c r="D21" s="102"/>
      <c r="E21" s="103"/>
      <c r="F21" s="104"/>
      <c r="G21" s="103"/>
      <c r="H21" s="103"/>
      <c r="I21" s="103"/>
      <c r="J21" s="103"/>
      <c r="K21" s="103"/>
      <c r="L21" s="88"/>
    </row>
    <row r="22" spans="1:12" x14ac:dyDescent="0.25">
      <c r="A22" s="102" t="s">
        <v>61</v>
      </c>
      <c r="B22" s="102"/>
      <c r="C22" s="102"/>
      <c r="D22" s="102"/>
      <c r="E22" s="103"/>
      <c r="F22" s="104"/>
      <c r="G22" s="103"/>
      <c r="H22" s="103"/>
      <c r="I22" s="103"/>
      <c r="J22" s="103"/>
      <c r="K22" s="103"/>
      <c r="L22" s="88"/>
    </row>
    <row r="23" spans="1:12" x14ac:dyDescent="0.25">
      <c r="A23" s="102"/>
      <c r="B23" s="102"/>
      <c r="C23" s="102"/>
      <c r="D23" s="102"/>
      <c r="E23" s="103"/>
      <c r="F23" s="104"/>
      <c r="G23" s="103"/>
      <c r="H23" s="103"/>
      <c r="I23" s="103"/>
      <c r="J23" s="103"/>
      <c r="K23" s="103"/>
      <c r="L23" s="88"/>
    </row>
    <row r="24" spans="1:12" x14ac:dyDescent="0.25">
      <c r="A24" s="102" t="s">
        <v>62</v>
      </c>
      <c r="B24" s="102"/>
      <c r="C24" s="102"/>
      <c r="D24" s="102"/>
      <c r="E24" s="103"/>
      <c r="F24" s="104"/>
      <c r="G24" s="103"/>
      <c r="H24" s="103"/>
      <c r="I24" s="103"/>
      <c r="J24" s="103"/>
      <c r="K24" s="103"/>
    </row>
    <row r="25" spans="1:12" x14ac:dyDescent="0.25">
      <c r="A25" s="102"/>
      <c r="B25" s="102"/>
      <c r="C25" s="102"/>
      <c r="D25" s="102"/>
      <c r="E25" s="103"/>
      <c r="F25" s="104"/>
      <c r="G25" s="103"/>
      <c r="H25" s="103"/>
      <c r="I25" s="103"/>
      <c r="J25" s="103"/>
      <c r="K25" s="103"/>
    </row>
    <row r="26" spans="1:12" ht="66.75" customHeight="1" x14ac:dyDescent="0.25">
      <c r="A26" s="155" t="s">
        <v>77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</sheetData>
  <protectedRanges>
    <protectedRange sqref="K12" name="Rozstęp4_1_2_1"/>
    <protectedRange sqref="I12" name="Rozstęp3_1_2_1"/>
    <protectedRange sqref="E12:G12" name="Rozstęp2_1_2_1"/>
  </protectedRanges>
  <mergeCells count="11">
    <mergeCell ref="B1:D1"/>
    <mergeCell ref="F1:K1"/>
    <mergeCell ref="F2:H2"/>
    <mergeCell ref="B3:D7"/>
    <mergeCell ref="E5:J6"/>
    <mergeCell ref="E7:J7"/>
    <mergeCell ref="B8:D8"/>
    <mergeCell ref="E8:J8"/>
    <mergeCell ref="D10:G10"/>
    <mergeCell ref="A13:E13"/>
    <mergeCell ref="A26:K26"/>
  </mergeCells>
  <conditionalFormatting sqref="E5 L5:M6">
    <cfRule type="expression" dxfId="23" priority="2">
      <formula>$E$5="Nie składamy oferty w zakresie przedmiotowego zadania"</formula>
    </cfRule>
  </conditionalFormatting>
  <conditionalFormatting sqref="E7 L7:M7">
    <cfRule type="expression" dxfId="22" priority="1">
      <formula>$E$7="Przekroczona ilość liczb po przecinku w przynajmniej jednej cenie"</formula>
    </cfRule>
  </conditionalFormatting>
  <pageMargins left="0.7" right="0.7" top="0.75" bottom="0.75" header="0.3" footer="0.3"/>
  <pageSetup paperSize="9" scale="57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zoomScaleNormal="100" workbookViewId="0">
      <selection activeCell="B33" sqref="B33"/>
    </sheetView>
  </sheetViews>
  <sheetFormatPr defaultRowHeight="15" x14ac:dyDescent="0.25"/>
  <cols>
    <col min="1" max="1" width="5.85546875" style="59" customWidth="1"/>
    <col min="2" max="2" width="58.85546875" style="59" customWidth="1"/>
    <col min="3" max="3" width="6.42578125" style="59" customWidth="1"/>
    <col min="4" max="4" width="9.85546875" style="59" customWidth="1"/>
    <col min="5" max="5" width="32" style="114" customWidth="1"/>
    <col min="6" max="6" width="23" style="62" customWidth="1"/>
    <col min="7" max="7" width="13" style="114" customWidth="1"/>
    <col min="8" max="9" width="15.42578125" style="114" customWidth="1"/>
    <col min="10" max="10" width="25.28515625" style="114" bestFit="1" customWidth="1"/>
    <col min="11" max="11" width="25.28515625" style="114" customWidth="1"/>
    <col min="12" max="12" width="9.140625" style="60" hidden="1" customWidth="1"/>
    <col min="13" max="19" width="0" style="60" hidden="1" customWidth="1"/>
    <col min="20" max="20" width="10" style="60" hidden="1" customWidth="1"/>
    <col min="21" max="21" width="0" style="60" hidden="1" customWidth="1"/>
    <col min="22" max="22" width="0" style="79" hidden="1" customWidth="1"/>
    <col min="23" max="26" width="0" style="61" hidden="1" customWidth="1"/>
    <col min="27" max="30" width="9.140625" style="61"/>
    <col min="31" max="16384" width="9.140625" style="59"/>
  </cols>
  <sheetData>
    <row r="1" spans="1:30" ht="63.75" customHeight="1" x14ac:dyDescent="0.25">
      <c r="B1" s="156" t="s">
        <v>65</v>
      </c>
      <c r="C1" s="157"/>
      <c r="D1" s="157"/>
      <c r="F1" s="158" t="str">
        <f ca="1">"Numer referencyjny nadany sprawie przez Zamawiającego: DO/DZ–381–1–64/22          Załącznik nr 2."&amp;C10&amp;" do SWZ"</f>
        <v>Numer referencyjny nadany sprawie przez Zamawiającego: DO/DZ–381–1–64/22          Załącznik nr 2.   2 do SWZ</v>
      </c>
      <c r="G1" s="158"/>
      <c r="H1" s="158"/>
      <c r="I1" s="158"/>
      <c r="J1" s="158"/>
      <c r="K1" s="158"/>
      <c r="L1" s="78"/>
      <c r="M1" s="78"/>
      <c r="N1" s="78"/>
    </row>
    <row r="2" spans="1:30" ht="15.75" thickBot="1" x14ac:dyDescent="0.3">
      <c r="F2" s="159"/>
      <c r="G2" s="159"/>
      <c r="H2" s="159"/>
      <c r="I2" s="113"/>
      <c r="J2" s="113"/>
      <c r="K2" s="113"/>
    </row>
    <row r="3" spans="1:30" x14ac:dyDescent="0.25">
      <c r="B3" s="160"/>
      <c r="C3" s="161"/>
      <c r="D3" s="162"/>
    </row>
    <row r="4" spans="1:30" x14ac:dyDescent="0.25">
      <c r="B4" s="163"/>
      <c r="C4" s="164"/>
      <c r="D4" s="165"/>
    </row>
    <row r="5" spans="1:30" ht="15" customHeight="1" x14ac:dyDescent="0.25">
      <c r="B5" s="163"/>
      <c r="C5" s="164"/>
      <c r="D5" s="165"/>
      <c r="E5" s="169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169"/>
      <c r="G5" s="169"/>
      <c r="H5" s="169"/>
      <c r="I5" s="169"/>
      <c r="J5" s="169"/>
      <c r="K5" s="115"/>
      <c r="L5" s="80"/>
      <c r="M5" s="80"/>
    </row>
    <row r="6" spans="1:30" ht="15" customHeight="1" x14ac:dyDescent="0.25">
      <c r="B6" s="163"/>
      <c r="C6" s="164"/>
      <c r="D6" s="165"/>
      <c r="E6" s="169"/>
      <c r="F6" s="169"/>
      <c r="G6" s="169"/>
      <c r="H6" s="169"/>
      <c r="I6" s="169"/>
      <c r="J6" s="169"/>
      <c r="K6" s="115"/>
      <c r="L6" s="80"/>
      <c r="M6" s="80"/>
    </row>
    <row r="7" spans="1:30" ht="15.75" thickBot="1" x14ac:dyDescent="0.3">
      <c r="B7" s="166"/>
      <c r="C7" s="167"/>
      <c r="D7" s="168"/>
      <c r="E7" s="152" t="str">
        <f>IF(T11&gt;0,"Przekroczona ilość liczb po przecinku w przynajmniej jednej cenie","")</f>
        <v/>
      </c>
      <c r="F7" s="152"/>
      <c r="G7" s="152"/>
      <c r="H7" s="152"/>
      <c r="I7" s="152"/>
      <c r="J7" s="152"/>
      <c r="K7" s="74"/>
      <c r="L7" s="81"/>
      <c r="M7" s="81"/>
    </row>
    <row r="8" spans="1:30" x14ac:dyDescent="0.25">
      <c r="B8" s="151" t="s">
        <v>52</v>
      </c>
      <c r="C8" s="151"/>
      <c r="D8" s="151"/>
      <c r="E8" s="152" t="str">
        <f>IF(S11&gt;0,"Niewłaściwa stawka podatku VAT","")</f>
        <v/>
      </c>
      <c r="F8" s="152"/>
      <c r="G8" s="152"/>
      <c r="H8" s="152"/>
      <c r="I8" s="152"/>
      <c r="J8" s="152"/>
      <c r="K8" s="74"/>
    </row>
    <row r="9" spans="1:30" x14ac:dyDescent="0.25">
      <c r="B9" s="63"/>
      <c r="C9" s="64"/>
      <c r="D9" s="64"/>
      <c r="E9" s="74"/>
      <c r="F9" s="65"/>
      <c r="G9" s="74"/>
      <c r="H9" s="74"/>
      <c r="I9" s="74"/>
      <c r="J9" s="74"/>
      <c r="K9" s="74"/>
    </row>
    <row r="10" spans="1:30" x14ac:dyDescent="0.25">
      <c r="A10" s="66"/>
      <c r="B10" s="67" t="s">
        <v>53</v>
      </c>
      <c r="C10" s="68" t="str">
        <f ca="1">MID(CELL("nazwa_pliku",C10),FIND("]",CELL("nazwa_pliku",C10),1)+1,35)</f>
        <v xml:space="preserve">   2</v>
      </c>
      <c r="D10" s="153" t="str">
        <f ca="1">VLOOKUP(C10,[1]Oferta!J41:K47,2)</f>
        <v>Enfortumab vedotin</v>
      </c>
      <c r="E10" s="153"/>
      <c r="F10" s="153"/>
      <c r="G10" s="153"/>
      <c r="H10" s="69">
        <f ca="1">SUMIF(F12:F1301,"Razem",H12:H1301)</f>
        <v>0</v>
      </c>
      <c r="I10" s="69"/>
      <c r="J10" s="69">
        <f ca="1">SUMIF(F12:F1301,"Razem",J12:J1301)</f>
        <v>0</v>
      </c>
      <c r="K10" s="69"/>
      <c r="L10" s="60">
        <f>SUM(L11:L1795)</f>
        <v>0</v>
      </c>
      <c r="M10" s="60">
        <f>COUNTIF(M12:M1795,0)</f>
        <v>0</v>
      </c>
      <c r="N10" s="60">
        <f>COUNTIF(N12:N1795,0)</f>
        <v>0</v>
      </c>
      <c r="O10" s="60">
        <f>COUNTIF(O12:O1795,0)</f>
        <v>0</v>
      </c>
      <c r="P10" s="60">
        <f>COUNTIF(P12:P1795,0)</f>
        <v>0</v>
      </c>
      <c r="Q10" s="60">
        <f>SUM(M10:P10)</f>
        <v>0</v>
      </c>
    </row>
    <row r="11" spans="1:30" ht="42.75" x14ac:dyDescent="0.25">
      <c r="A11" s="82" t="s">
        <v>66</v>
      </c>
      <c r="B11" s="83" t="s">
        <v>67</v>
      </c>
      <c r="C11" s="83" t="s">
        <v>68</v>
      </c>
      <c r="D11" s="82" t="s">
        <v>69</v>
      </c>
      <c r="E11" s="84" t="s">
        <v>70</v>
      </c>
      <c r="F11" s="85" t="s">
        <v>71</v>
      </c>
      <c r="G11" s="86" t="s">
        <v>72</v>
      </c>
      <c r="H11" s="87" t="s">
        <v>73</v>
      </c>
      <c r="I11" s="87" t="s">
        <v>74</v>
      </c>
      <c r="J11" s="87" t="s">
        <v>75</v>
      </c>
      <c r="K11" s="87" t="s">
        <v>4</v>
      </c>
      <c r="L11" s="88"/>
      <c r="M11" s="60">
        <f>SUM(M12:M1795)</f>
        <v>2</v>
      </c>
      <c r="N11" s="60">
        <f>SUM(N12:N1795)</f>
        <v>2</v>
      </c>
      <c r="O11" s="60">
        <f>SUM(O12:O1795)</f>
        <v>2</v>
      </c>
      <c r="P11" s="60">
        <f>SUM(P12:P1795)</f>
        <v>2</v>
      </c>
      <c r="Q11" s="60">
        <f>SUM(M11:P11)</f>
        <v>8</v>
      </c>
      <c r="R11" s="60">
        <f>SUM(R12:R1795)</f>
        <v>0</v>
      </c>
      <c r="S11" s="60">
        <f>SUM(S12:S1795)</f>
        <v>0</v>
      </c>
      <c r="T11" s="60">
        <f>SUM(T12:T1795)</f>
        <v>0</v>
      </c>
    </row>
    <row r="12" spans="1:30" s="73" customFormat="1" ht="19.5" customHeight="1" x14ac:dyDescent="0.25">
      <c r="A12" s="89">
        <v>1</v>
      </c>
      <c r="B12" s="90" t="s">
        <v>106</v>
      </c>
      <c r="C12" s="90" t="s">
        <v>89</v>
      </c>
      <c r="D12" s="90">
        <v>23.14</v>
      </c>
      <c r="E12" s="91"/>
      <c r="F12" s="92"/>
      <c r="G12" s="93"/>
      <c r="H12" s="94">
        <f>ROUND(D12*G12,2)</f>
        <v>0</v>
      </c>
      <c r="I12" s="95"/>
      <c r="J12" s="94">
        <f>ROUND(H12*(1+I12),2)</f>
        <v>0</v>
      </c>
      <c r="K12" s="94"/>
      <c r="L12" s="96">
        <f>IF(LEN(H12)-IFERROR(SEARCH(",",H12,1),LEN(H12))&gt;2,1,0)</f>
        <v>0</v>
      </c>
      <c r="M12" s="71">
        <f t="shared" ref="M12:O12" si="0">IF(ISBLANK(E12),1,0)</f>
        <v>1</v>
      </c>
      <c r="N12" s="71">
        <f t="shared" si="0"/>
        <v>1</v>
      </c>
      <c r="O12" s="71">
        <f t="shared" si="0"/>
        <v>1</v>
      </c>
      <c r="P12" s="71">
        <f>IF(ISBLANK(I12),1,0)</f>
        <v>1</v>
      </c>
      <c r="Q12" s="71"/>
      <c r="R12" s="71">
        <f>IF(ISNUMBER(H12),0,1)</f>
        <v>0</v>
      </c>
      <c r="S12" s="71">
        <f>IF(I12=0.08,0,IF(I12=0.23,0,IF(I12=0.05,0,IF(I12=0,0,1))))</f>
        <v>0</v>
      </c>
      <c r="T12" s="70">
        <f>IF(ISERROR(IF(LEN(G12)-FIND(",",G12)&gt;4,1,0)),0,IF(LEN(G12)-FIND(",",G12)&gt;4,1,0))</f>
        <v>0</v>
      </c>
      <c r="U12" s="71"/>
      <c r="V12" s="97"/>
      <c r="W12" s="72"/>
      <c r="X12" s="72"/>
      <c r="Y12" s="72"/>
      <c r="Z12" s="72"/>
      <c r="AA12" s="72"/>
      <c r="AB12" s="72"/>
      <c r="AC12" s="72"/>
      <c r="AD12" s="72"/>
    </row>
    <row r="13" spans="1:30" s="73" customFormat="1" ht="21" customHeight="1" x14ac:dyDescent="0.25">
      <c r="A13" s="89">
        <v>2</v>
      </c>
      <c r="B13" s="90" t="s">
        <v>111</v>
      </c>
      <c r="C13" s="90" t="s">
        <v>89</v>
      </c>
      <c r="D13" s="90">
        <v>460.32</v>
      </c>
      <c r="E13" s="91"/>
      <c r="F13" s="92"/>
      <c r="G13" s="93"/>
      <c r="H13" s="94">
        <f>ROUND(D13*G13,2)</f>
        <v>0</v>
      </c>
      <c r="I13" s="95"/>
      <c r="J13" s="94">
        <f>ROUND(H13*(1+I13),2)</f>
        <v>0</v>
      </c>
      <c r="K13" s="94"/>
      <c r="L13" s="96">
        <f>IF(LEN(H13)-IFERROR(SEARCH(",",H13,1),LEN(H13))&gt;2,1,0)</f>
        <v>0</v>
      </c>
      <c r="M13" s="71">
        <f>IF(ISBLANK(E13),1,0)</f>
        <v>1</v>
      </c>
      <c r="N13" s="71">
        <f>IF(ISBLANK(F13),1,0)</f>
        <v>1</v>
      </c>
      <c r="O13" s="71">
        <f>IF(ISBLANK(G13),1,0)</f>
        <v>1</v>
      </c>
      <c r="P13" s="71">
        <f>IF(ISBLANK(I13),1,0)</f>
        <v>1</v>
      </c>
      <c r="Q13" s="71"/>
      <c r="R13" s="71">
        <f>IF(ISNUMBER(H13),0,1)</f>
        <v>0</v>
      </c>
      <c r="S13" s="71">
        <f>IF(I13=0.08,0,IF(I13=0.23,0,IF(I13=0.05,0,IF(I13=0,0,1))))</f>
        <v>0</v>
      </c>
      <c r="T13" s="70">
        <f>IF(ISERROR(IF(LEN(G13)-FIND(",",G13)&gt;4,1,0)),0,IF(LEN(G13)-FIND(",",G13)&gt;4,1,0))</f>
        <v>0</v>
      </c>
      <c r="U13" s="71"/>
      <c r="V13" s="97"/>
      <c r="W13" s="72"/>
      <c r="X13" s="72"/>
      <c r="Y13" s="72"/>
      <c r="Z13" s="72"/>
      <c r="AA13" s="72"/>
      <c r="AB13" s="72"/>
      <c r="AC13" s="72"/>
      <c r="AD13" s="72"/>
    </row>
    <row r="14" spans="1:30" s="73" customFormat="1" ht="14.25" x14ac:dyDescent="0.25">
      <c r="A14" s="154"/>
      <c r="B14" s="154"/>
      <c r="C14" s="154"/>
      <c r="D14" s="154"/>
      <c r="E14" s="154"/>
      <c r="F14" s="98" t="s">
        <v>54</v>
      </c>
      <c r="G14" s="98" t="s">
        <v>55</v>
      </c>
      <c r="H14" s="99">
        <f ca="1">SUM(OFFSET($H$12,0,0,ROW()-12,1))</f>
        <v>0</v>
      </c>
      <c r="I14" s="100" t="s">
        <v>55</v>
      </c>
      <c r="J14" s="99">
        <f ca="1">SUM(OFFSET($J$12,0,0,ROW()-12,1))</f>
        <v>0</v>
      </c>
      <c r="K14" s="100" t="s">
        <v>55</v>
      </c>
      <c r="L14" s="88"/>
      <c r="M14" s="71"/>
      <c r="N14" s="71"/>
      <c r="O14" s="71"/>
      <c r="P14" s="71"/>
      <c r="Q14" s="71"/>
      <c r="R14" s="71"/>
      <c r="S14" s="71"/>
      <c r="T14" s="71"/>
      <c r="U14" s="71"/>
      <c r="V14" s="97"/>
      <c r="W14" s="72"/>
      <c r="X14" s="72"/>
      <c r="Y14" s="72"/>
      <c r="Z14" s="72"/>
      <c r="AA14" s="72"/>
      <c r="AB14" s="72"/>
      <c r="AC14" s="72"/>
      <c r="AD14" s="72"/>
    </row>
    <row r="15" spans="1:30" x14ac:dyDescent="0.25">
      <c r="A15" s="101" t="s">
        <v>56</v>
      </c>
      <c r="B15" s="102"/>
      <c r="C15" s="102"/>
      <c r="D15" s="102"/>
      <c r="E15" s="103"/>
      <c r="F15" s="104"/>
      <c r="G15" s="103"/>
      <c r="H15" s="103"/>
      <c r="I15" s="103"/>
      <c r="J15" s="103"/>
      <c r="K15" s="103"/>
      <c r="L15" s="88"/>
    </row>
    <row r="16" spans="1:30" x14ac:dyDescent="0.25">
      <c r="A16" s="102"/>
      <c r="B16" s="102"/>
      <c r="C16" s="102"/>
      <c r="D16" s="102"/>
      <c r="E16" s="103"/>
      <c r="F16" s="104"/>
      <c r="G16" s="103"/>
      <c r="H16" s="103"/>
      <c r="I16" s="103"/>
      <c r="J16" s="103"/>
      <c r="K16" s="103"/>
      <c r="L16" s="88"/>
    </row>
    <row r="17" spans="1:12" x14ac:dyDescent="0.25">
      <c r="A17" s="102" t="s">
        <v>57</v>
      </c>
      <c r="B17" s="102"/>
      <c r="C17" s="102"/>
      <c r="D17" s="102"/>
      <c r="E17" s="103"/>
      <c r="F17" s="104"/>
      <c r="G17" s="103"/>
      <c r="H17" s="103"/>
      <c r="I17" s="103"/>
      <c r="J17" s="103"/>
      <c r="K17" s="103"/>
      <c r="L17" s="88"/>
    </row>
    <row r="18" spans="1:12" x14ac:dyDescent="0.25">
      <c r="A18" s="101" t="s">
        <v>58</v>
      </c>
      <c r="B18" s="102"/>
      <c r="C18" s="102"/>
      <c r="D18" s="102"/>
      <c r="E18" s="103"/>
      <c r="F18" s="104"/>
      <c r="G18" s="103"/>
      <c r="H18" s="103"/>
      <c r="I18" s="103"/>
      <c r="J18" s="103"/>
      <c r="K18" s="103"/>
      <c r="L18" s="88"/>
    </row>
    <row r="19" spans="1:12" x14ac:dyDescent="0.25">
      <c r="A19" s="101" t="s">
        <v>76</v>
      </c>
      <c r="B19" s="102"/>
      <c r="C19" s="102"/>
      <c r="D19" s="102"/>
      <c r="E19" s="103"/>
      <c r="F19" s="104"/>
      <c r="G19" s="103"/>
      <c r="H19" s="103"/>
      <c r="I19" s="103"/>
      <c r="J19" s="103"/>
      <c r="K19" s="103"/>
      <c r="L19" s="88"/>
    </row>
    <row r="20" spans="1:12" x14ac:dyDescent="0.25">
      <c r="A20" s="105" t="s">
        <v>59</v>
      </c>
      <c r="B20" s="102"/>
      <c r="C20" s="102"/>
      <c r="D20" s="102"/>
      <c r="E20" s="103"/>
      <c r="F20" s="104"/>
      <c r="G20" s="103"/>
      <c r="H20" s="103"/>
      <c r="I20" s="103"/>
      <c r="J20" s="103"/>
      <c r="K20" s="103"/>
      <c r="L20" s="88"/>
    </row>
    <row r="21" spans="1:12" x14ac:dyDescent="0.25">
      <c r="A21" s="105" t="s">
        <v>60</v>
      </c>
      <c r="B21" s="102"/>
      <c r="C21" s="102"/>
      <c r="D21" s="102"/>
      <c r="E21" s="103"/>
      <c r="F21" s="104"/>
      <c r="G21" s="103"/>
      <c r="H21" s="103"/>
      <c r="I21" s="103"/>
      <c r="J21" s="103"/>
      <c r="K21" s="103"/>
      <c r="L21" s="88"/>
    </row>
    <row r="22" spans="1:12" x14ac:dyDescent="0.25">
      <c r="A22" s="102"/>
      <c r="B22" s="102"/>
      <c r="C22" s="102"/>
      <c r="D22" s="102"/>
      <c r="E22" s="103"/>
      <c r="F22" s="104"/>
      <c r="G22" s="103"/>
      <c r="H22" s="103"/>
      <c r="I22" s="103"/>
      <c r="J22" s="103"/>
      <c r="K22" s="103"/>
      <c r="L22" s="88"/>
    </row>
    <row r="23" spans="1:12" x14ac:dyDescent="0.25">
      <c r="A23" s="102" t="s">
        <v>61</v>
      </c>
      <c r="B23" s="102"/>
      <c r="C23" s="102"/>
      <c r="D23" s="102"/>
      <c r="E23" s="103"/>
      <c r="F23" s="104"/>
      <c r="G23" s="103"/>
      <c r="H23" s="103"/>
      <c r="I23" s="103"/>
      <c r="J23" s="103"/>
      <c r="K23" s="103"/>
      <c r="L23" s="88"/>
    </row>
    <row r="24" spans="1:12" x14ac:dyDescent="0.25">
      <c r="A24" s="102"/>
      <c r="B24" s="102"/>
      <c r="C24" s="102"/>
      <c r="D24" s="102"/>
      <c r="E24" s="103"/>
      <c r="F24" s="104"/>
      <c r="G24" s="103"/>
      <c r="H24" s="103"/>
      <c r="I24" s="103"/>
      <c r="J24" s="103"/>
      <c r="K24" s="103"/>
      <c r="L24" s="88"/>
    </row>
    <row r="25" spans="1:12" x14ac:dyDescent="0.25">
      <c r="A25" s="102" t="s">
        <v>62</v>
      </c>
      <c r="B25" s="102"/>
      <c r="C25" s="102"/>
      <c r="D25" s="102"/>
      <c r="E25" s="103"/>
      <c r="F25" s="104"/>
      <c r="G25" s="103"/>
      <c r="H25" s="103"/>
      <c r="I25" s="103"/>
      <c r="J25" s="103"/>
      <c r="K25" s="103"/>
    </row>
    <row r="26" spans="1:12" ht="21" customHeight="1" x14ac:dyDescent="0.25">
      <c r="A26" s="102"/>
      <c r="B26" s="102"/>
      <c r="C26" s="102"/>
      <c r="D26" s="102"/>
      <c r="E26" s="103"/>
      <c r="F26" s="104"/>
      <c r="G26" s="103"/>
      <c r="H26" s="103"/>
      <c r="I26" s="103"/>
      <c r="J26" s="103"/>
      <c r="K26" s="103"/>
    </row>
    <row r="27" spans="1:12" ht="64.5" customHeight="1" x14ac:dyDescent="0.25">
      <c r="A27" s="155" t="s">
        <v>77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</sheetData>
  <protectedRanges>
    <protectedRange sqref="K12" name="Rozstęp4_1_2_1_2"/>
    <protectedRange sqref="I12" name="Rozstęp3_1_2_1_2"/>
    <protectedRange sqref="E12:G12" name="Rozstęp2_1_2_1_2"/>
    <protectedRange sqref="K13" name="Rozstęp4_1_2_1_1_2"/>
    <protectedRange sqref="I13" name="Rozstęp3_1_2_1_1_2"/>
    <protectedRange sqref="E13:G13" name="Rozstęp2_1_2_1_1_2"/>
  </protectedRanges>
  <mergeCells count="11">
    <mergeCell ref="A27:K27"/>
    <mergeCell ref="B1:D1"/>
    <mergeCell ref="F1:K1"/>
    <mergeCell ref="F2:H2"/>
    <mergeCell ref="B3:D7"/>
    <mergeCell ref="E5:J6"/>
    <mergeCell ref="E7:J7"/>
    <mergeCell ref="B8:D8"/>
    <mergeCell ref="E8:J8"/>
    <mergeCell ref="D10:G10"/>
    <mergeCell ref="A14:E14"/>
  </mergeCells>
  <conditionalFormatting sqref="E5 L5:M6">
    <cfRule type="expression" dxfId="7" priority="2">
      <formula>$E$5="Nie składamy oferty w zakresie przedmiotowego zadania"</formula>
    </cfRule>
  </conditionalFormatting>
  <conditionalFormatting sqref="E7 L7:M7">
    <cfRule type="expression" dxfId="5" priority="1">
      <formula>$E$7="Przekroczona ilość liczb po przecinku w przynajmniej jednej cenie"</formula>
    </cfRule>
  </conditionalFormatting>
  <pageMargins left="0.7" right="0.7" top="0.75" bottom="0.75" header="0.3" footer="0.3"/>
  <pageSetup paperSize="9" scale="57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zoomScaleNormal="100" workbookViewId="0">
      <selection activeCell="F1" sqref="F1:K1"/>
    </sheetView>
  </sheetViews>
  <sheetFormatPr defaultRowHeight="15" x14ac:dyDescent="0.25"/>
  <cols>
    <col min="1" max="1" width="5.85546875" style="59" customWidth="1"/>
    <col min="2" max="2" width="58.85546875" style="59" customWidth="1"/>
    <col min="3" max="3" width="9.140625" style="59" customWidth="1"/>
    <col min="4" max="4" width="9.85546875" style="59" customWidth="1"/>
    <col min="5" max="5" width="32" style="76" customWidth="1"/>
    <col min="6" max="6" width="23" style="62" customWidth="1"/>
    <col min="7" max="7" width="13" style="76" customWidth="1"/>
    <col min="8" max="9" width="15.42578125" style="76" customWidth="1"/>
    <col min="10" max="10" width="25.28515625" style="76" bestFit="1" customWidth="1"/>
    <col min="11" max="11" width="25.28515625" style="76" customWidth="1"/>
    <col min="12" max="12" width="9.140625" style="60" hidden="1" customWidth="1"/>
    <col min="13" max="19" width="0" style="60" hidden="1" customWidth="1"/>
    <col min="20" max="20" width="10" style="60" hidden="1" customWidth="1"/>
    <col min="21" max="21" width="0" style="60" hidden="1" customWidth="1"/>
    <col min="22" max="22" width="0" style="79" hidden="1" customWidth="1"/>
    <col min="23" max="26" width="0" style="61" hidden="1" customWidth="1"/>
    <col min="27" max="30" width="9.140625" style="61"/>
    <col min="31" max="16384" width="9.140625" style="59"/>
  </cols>
  <sheetData>
    <row r="1" spans="1:30" ht="63.75" customHeight="1" x14ac:dyDescent="0.25">
      <c r="B1" s="156" t="s">
        <v>65</v>
      </c>
      <c r="C1" s="157"/>
      <c r="D1" s="157"/>
      <c r="F1" s="158" t="str">
        <f ca="1">"Numer referencyjny nadany sprawie przez Zamawiającego: DO/DZ–381–1–64/22          Załącznik nr 2."&amp;C10&amp;" do SWZ"</f>
        <v>Numer referencyjny nadany sprawie przez Zamawiającego: DO/DZ–381–1–64/22          Załącznik nr 2.   3 do SWZ</v>
      </c>
      <c r="G1" s="158"/>
      <c r="H1" s="158"/>
      <c r="I1" s="158"/>
      <c r="J1" s="158"/>
      <c r="K1" s="158"/>
      <c r="L1" s="78"/>
      <c r="M1" s="78"/>
      <c r="N1" s="78"/>
    </row>
    <row r="2" spans="1:30" ht="15.75" thickBot="1" x14ac:dyDescent="0.3">
      <c r="F2" s="159"/>
      <c r="G2" s="159"/>
      <c r="H2" s="159"/>
      <c r="I2" s="75"/>
      <c r="J2" s="75"/>
      <c r="K2" s="75"/>
    </row>
    <row r="3" spans="1:30" x14ac:dyDescent="0.25">
      <c r="B3" s="160"/>
      <c r="C3" s="161"/>
      <c r="D3" s="162"/>
    </row>
    <row r="4" spans="1:30" x14ac:dyDescent="0.25">
      <c r="B4" s="163"/>
      <c r="C4" s="164"/>
      <c r="D4" s="165"/>
    </row>
    <row r="5" spans="1:30" ht="15" customHeight="1" x14ac:dyDescent="0.25">
      <c r="B5" s="163"/>
      <c r="C5" s="164"/>
      <c r="D5" s="165"/>
      <c r="E5" s="169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169"/>
      <c r="G5" s="169"/>
      <c r="H5" s="169"/>
      <c r="I5" s="169"/>
      <c r="J5" s="169"/>
      <c r="K5" s="77"/>
      <c r="L5" s="80"/>
      <c r="M5" s="80"/>
    </row>
    <row r="6" spans="1:30" ht="15" customHeight="1" x14ac:dyDescent="0.25">
      <c r="B6" s="163"/>
      <c r="C6" s="164"/>
      <c r="D6" s="165"/>
      <c r="E6" s="169"/>
      <c r="F6" s="169"/>
      <c r="G6" s="169"/>
      <c r="H6" s="169"/>
      <c r="I6" s="169"/>
      <c r="J6" s="169"/>
      <c r="K6" s="77"/>
      <c r="L6" s="80"/>
      <c r="M6" s="80"/>
    </row>
    <row r="7" spans="1:30" ht="15.75" thickBot="1" x14ac:dyDescent="0.3">
      <c r="B7" s="166"/>
      <c r="C7" s="167"/>
      <c r="D7" s="168"/>
      <c r="E7" s="152" t="str">
        <f>IF(T11&gt;0,"Przekroczona ilość liczb po przecinku w przynajmniej jednej cenie","")</f>
        <v/>
      </c>
      <c r="F7" s="152"/>
      <c r="G7" s="152"/>
      <c r="H7" s="152"/>
      <c r="I7" s="152"/>
      <c r="J7" s="152"/>
      <c r="K7" s="74"/>
      <c r="L7" s="81"/>
      <c r="M7" s="81"/>
    </row>
    <row r="8" spans="1:30" x14ac:dyDescent="0.25">
      <c r="B8" s="151" t="s">
        <v>52</v>
      </c>
      <c r="C8" s="151"/>
      <c r="D8" s="151"/>
      <c r="E8" s="152" t="str">
        <f>IF(S11&gt;0,"Niewłaściwa stawka podatku VAT","")</f>
        <v/>
      </c>
      <c r="F8" s="152"/>
      <c r="G8" s="152"/>
      <c r="H8" s="152"/>
      <c r="I8" s="152"/>
      <c r="J8" s="152"/>
      <c r="K8" s="74"/>
    </row>
    <row r="9" spans="1:30" x14ac:dyDescent="0.25">
      <c r="B9" s="63"/>
      <c r="C9" s="64"/>
      <c r="D9" s="64"/>
      <c r="E9" s="74"/>
      <c r="F9" s="65"/>
      <c r="G9" s="74"/>
      <c r="H9" s="74"/>
      <c r="I9" s="74"/>
      <c r="J9" s="74"/>
      <c r="K9" s="74"/>
    </row>
    <row r="10" spans="1:30" x14ac:dyDescent="0.25">
      <c r="A10" s="66"/>
      <c r="B10" s="67" t="s">
        <v>53</v>
      </c>
      <c r="C10" s="68" t="str">
        <f ca="1">MID(CELL("nazwa_pliku",C10),FIND("]",CELL("nazwa_pliku",C10),1)+1,35)</f>
        <v xml:space="preserve">   3</v>
      </c>
      <c r="D10" s="153" t="str">
        <f ca="1">VLOOKUP(C10,Oferta!J41:K47,2)</f>
        <v>Osilodrostat</v>
      </c>
      <c r="E10" s="153"/>
      <c r="F10" s="153"/>
      <c r="G10" s="153"/>
      <c r="H10" s="69">
        <f ca="1">SUMIF(F12:F1300,"Razem",H12:H1300)</f>
        <v>0</v>
      </c>
      <c r="I10" s="69"/>
      <c r="J10" s="69">
        <f ca="1">SUMIF(F12:F1300,"Razem",J12:J1300)</f>
        <v>0</v>
      </c>
      <c r="K10" s="69"/>
      <c r="L10" s="60">
        <f>SUM(L11:L1794)</f>
        <v>0</v>
      </c>
      <c r="M10" s="60">
        <f>COUNTIF(M12:M1794,0)</f>
        <v>0</v>
      </c>
      <c r="N10" s="60">
        <f>COUNTIF(N12:N1794,0)</f>
        <v>0</v>
      </c>
      <c r="O10" s="60">
        <f>COUNTIF(O12:O1794,0)</f>
        <v>0</v>
      </c>
      <c r="P10" s="60">
        <f>COUNTIF(P12:P1794,0)</f>
        <v>0</v>
      </c>
      <c r="Q10" s="60">
        <f>SUM(M10:P10)</f>
        <v>0</v>
      </c>
    </row>
    <row r="11" spans="1:30" ht="42.75" x14ac:dyDescent="0.25">
      <c r="A11" s="82" t="s">
        <v>66</v>
      </c>
      <c r="B11" s="83" t="s">
        <v>67</v>
      </c>
      <c r="C11" s="83" t="s">
        <v>68</v>
      </c>
      <c r="D11" s="82" t="s">
        <v>69</v>
      </c>
      <c r="E11" s="84" t="s">
        <v>70</v>
      </c>
      <c r="F11" s="85" t="s">
        <v>71</v>
      </c>
      <c r="G11" s="86" t="s">
        <v>72</v>
      </c>
      <c r="H11" s="87" t="s">
        <v>73</v>
      </c>
      <c r="I11" s="87" t="s">
        <v>74</v>
      </c>
      <c r="J11" s="87" t="s">
        <v>75</v>
      </c>
      <c r="K11" s="87" t="s">
        <v>4</v>
      </c>
      <c r="L11" s="88"/>
      <c r="M11" s="60">
        <f>SUM(M12:M1794)</f>
        <v>1</v>
      </c>
      <c r="N11" s="60">
        <f>SUM(N12:N1794)</f>
        <v>1</v>
      </c>
      <c r="O11" s="60">
        <f>SUM(O12:O1794)</f>
        <v>1</v>
      </c>
      <c r="P11" s="60">
        <f>SUM(P12:P1794)</f>
        <v>1</v>
      </c>
      <c r="Q11" s="60">
        <f>SUM(M11:P11)</f>
        <v>4</v>
      </c>
      <c r="R11" s="60">
        <f>SUM(R12:R1794)</f>
        <v>0</v>
      </c>
      <c r="S11" s="60">
        <f>SUM(S12:S1794)</f>
        <v>0</v>
      </c>
      <c r="T11" s="60">
        <f>SUM(T12:T1794)</f>
        <v>0</v>
      </c>
    </row>
    <row r="12" spans="1:30" s="73" customFormat="1" ht="21" customHeight="1" x14ac:dyDescent="0.25">
      <c r="A12" s="89">
        <v>1</v>
      </c>
      <c r="B12" s="90" t="s">
        <v>107</v>
      </c>
      <c r="C12" s="90" t="s">
        <v>89</v>
      </c>
      <c r="D12" s="90">
        <v>3.6</v>
      </c>
      <c r="E12" s="91"/>
      <c r="F12" s="92"/>
      <c r="G12" s="93"/>
      <c r="H12" s="94">
        <f>ROUND(D12*G12,2)</f>
        <v>0</v>
      </c>
      <c r="I12" s="95"/>
      <c r="J12" s="94">
        <f>ROUND(H12*(1+I12),2)</f>
        <v>0</v>
      </c>
      <c r="K12" s="94"/>
      <c r="L12" s="96">
        <f>IF(LEN(H12)-IFERROR(SEARCH(",",H12,1),LEN(H12))&gt;2,1,0)</f>
        <v>0</v>
      </c>
      <c r="M12" s="71">
        <f>IF(ISBLANK(E12),1,0)</f>
        <v>1</v>
      </c>
      <c r="N12" s="71">
        <f>IF(ISBLANK(F12),1,0)</f>
        <v>1</v>
      </c>
      <c r="O12" s="71">
        <f>IF(ISBLANK(G12),1,0)</f>
        <v>1</v>
      </c>
      <c r="P12" s="71">
        <f>IF(ISBLANK(I12),1,0)</f>
        <v>1</v>
      </c>
      <c r="Q12" s="71"/>
      <c r="R12" s="71">
        <f>IF(ISNUMBER(H12),0,1)</f>
        <v>0</v>
      </c>
      <c r="S12" s="71">
        <f>IF(I12=0.08,0,IF(I12=0.23,0,IF(I12=0.05,0,IF(I12=0,0,1))))</f>
        <v>0</v>
      </c>
      <c r="T12" s="70">
        <f>IF(ISERROR(IF(LEN(G12)-FIND(",",G12)&gt;4,1,0)),0,IF(LEN(G12)-FIND(",",G12)&gt;4,1,0))</f>
        <v>0</v>
      </c>
      <c r="U12" s="71"/>
      <c r="V12" s="97"/>
      <c r="W12" s="72"/>
      <c r="X12" s="72"/>
      <c r="Y12" s="72"/>
      <c r="Z12" s="72"/>
      <c r="AA12" s="72"/>
      <c r="AB12" s="72"/>
      <c r="AC12" s="72"/>
      <c r="AD12" s="72"/>
    </row>
    <row r="13" spans="1:30" s="73" customFormat="1" ht="21" customHeight="1" x14ac:dyDescent="0.25">
      <c r="A13" s="154"/>
      <c r="B13" s="154"/>
      <c r="C13" s="154"/>
      <c r="D13" s="154"/>
      <c r="E13" s="154"/>
      <c r="F13" s="98" t="s">
        <v>54</v>
      </c>
      <c r="G13" s="98" t="s">
        <v>55</v>
      </c>
      <c r="H13" s="99">
        <f ca="1">SUM(OFFSET($H$12,0,0,ROW()-12,1))</f>
        <v>0</v>
      </c>
      <c r="I13" s="100" t="s">
        <v>55</v>
      </c>
      <c r="J13" s="99">
        <f ca="1">SUM(OFFSET($J$12,0,0,ROW()-12,1))</f>
        <v>0</v>
      </c>
      <c r="K13" s="100" t="s">
        <v>55</v>
      </c>
      <c r="L13" s="88"/>
      <c r="M13" s="71"/>
      <c r="N13" s="71"/>
      <c r="O13" s="71"/>
      <c r="P13" s="71"/>
      <c r="Q13" s="71"/>
      <c r="R13" s="71"/>
      <c r="S13" s="71"/>
      <c r="T13" s="71"/>
      <c r="U13" s="71"/>
      <c r="V13" s="97"/>
      <c r="W13" s="72"/>
      <c r="X13" s="72"/>
      <c r="Y13" s="72"/>
      <c r="Z13" s="72"/>
      <c r="AA13" s="72"/>
      <c r="AB13" s="72"/>
      <c r="AC13" s="72"/>
      <c r="AD13" s="72"/>
    </row>
    <row r="14" spans="1:30" x14ac:dyDescent="0.25">
      <c r="A14" s="101" t="s">
        <v>56</v>
      </c>
      <c r="B14" s="102"/>
      <c r="C14" s="102"/>
      <c r="D14" s="102"/>
      <c r="E14" s="103"/>
      <c r="F14" s="104"/>
      <c r="G14" s="103"/>
      <c r="H14" s="103"/>
      <c r="I14" s="103"/>
      <c r="J14" s="103"/>
      <c r="K14" s="103"/>
      <c r="L14" s="88"/>
    </row>
    <row r="15" spans="1:30" x14ac:dyDescent="0.25">
      <c r="A15" s="102"/>
      <c r="B15" s="102"/>
      <c r="C15" s="102"/>
      <c r="D15" s="102"/>
      <c r="E15" s="103"/>
      <c r="F15" s="104"/>
      <c r="G15" s="103"/>
      <c r="H15" s="103"/>
      <c r="I15" s="103"/>
      <c r="J15" s="103"/>
      <c r="K15" s="103"/>
      <c r="L15" s="88"/>
    </row>
    <row r="16" spans="1:30" x14ac:dyDescent="0.25">
      <c r="A16" s="102" t="s">
        <v>57</v>
      </c>
      <c r="B16" s="102"/>
      <c r="C16" s="102"/>
      <c r="D16" s="102"/>
      <c r="E16" s="103"/>
      <c r="F16" s="104"/>
      <c r="G16" s="103"/>
      <c r="H16" s="103"/>
      <c r="I16" s="103"/>
      <c r="J16" s="103"/>
      <c r="K16" s="103"/>
      <c r="L16" s="88"/>
    </row>
    <row r="17" spans="1:12" x14ac:dyDescent="0.25">
      <c r="A17" s="101" t="s">
        <v>58</v>
      </c>
      <c r="B17" s="102"/>
      <c r="C17" s="102"/>
      <c r="D17" s="102"/>
      <c r="E17" s="103"/>
      <c r="F17" s="104"/>
      <c r="G17" s="103"/>
      <c r="H17" s="103"/>
      <c r="I17" s="103"/>
      <c r="J17" s="103"/>
      <c r="K17" s="103"/>
      <c r="L17" s="88"/>
    </row>
    <row r="18" spans="1:12" x14ac:dyDescent="0.25">
      <c r="A18" s="101" t="s">
        <v>76</v>
      </c>
      <c r="B18" s="102"/>
      <c r="C18" s="102"/>
      <c r="D18" s="102"/>
      <c r="E18" s="103"/>
      <c r="F18" s="104"/>
      <c r="G18" s="103"/>
      <c r="H18" s="103"/>
      <c r="I18" s="103"/>
      <c r="J18" s="103"/>
      <c r="K18" s="103"/>
      <c r="L18" s="88"/>
    </row>
    <row r="19" spans="1:12" x14ac:dyDescent="0.25">
      <c r="A19" s="105" t="s">
        <v>59</v>
      </c>
      <c r="B19" s="102"/>
      <c r="C19" s="102"/>
      <c r="D19" s="102"/>
      <c r="E19" s="103"/>
      <c r="F19" s="104"/>
      <c r="G19" s="103"/>
      <c r="H19" s="103"/>
      <c r="I19" s="103"/>
      <c r="J19" s="103"/>
      <c r="K19" s="103"/>
      <c r="L19" s="88"/>
    </row>
    <row r="20" spans="1:12" x14ac:dyDescent="0.25">
      <c r="A20" s="105" t="s">
        <v>60</v>
      </c>
      <c r="B20" s="102"/>
      <c r="C20" s="102"/>
      <c r="D20" s="102"/>
      <c r="E20" s="103"/>
      <c r="F20" s="104"/>
      <c r="G20" s="103"/>
      <c r="H20" s="103"/>
      <c r="I20" s="103"/>
      <c r="J20" s="103"/>
      <c r="K20" s="103"/>
      <c r="L20" s="88"/>
    </row>
    <row r="21" spans="1:12" x14ac:dyDescent="0.25">
      <c r="A21" s="102"/>
      <c r="B21" s="102"/>
      <c r="C21" s="102"/>
      <c r="D21" s="102"/>
      <c r="E21" s="103"/>
      <c r="F21" s="104"/>
      <c r="G21" s="103"/>
      <c r="H21" s="103"/>
      <c r="I21" s="103"/>
      <c r="J21" s="103"/>
      <c r="K21" s="103"/>
      <c r="L21" s="88"/>
    </row>
    <row r="22" spans="1:12" x14ac:dyDescent="0.25">
      <c r="A22" s="102" t="s">
        <v>61</v>
      </c>
      <c r="B22" s="102"/>
      <c r="C22" s="102"/>
      <c r="D22" s="102"/>
      <c r="E22" s="103"/>
      <c r="F22" s="104"/>
      <c r="G22" s="103"/>
      <c r="H22" s="103"/>
      <c r="I22" s="103"/>
      <c r="J22" s="103"/>
      <c r="K22" s="103"/>
      <c r="L22" s="88"/>
    </row>
    <row r="23" spans="1:12" x14ac:dyDescent="0.25">
      <c r="A23" s="102"/>
      <c r="B23" s="102"/>
      <c r="C23" s="102"/>
      <c r="D23" s="102"/>
      <c r="E23" s="103"/>
      <c r="F23" s="104"/>
      <c r="G23" s="103"/>
      <c r="H23" s="103"/>
      <c r="I23" s="103"/>
      <c r="J23" s="103"/>
      <c r="K23" s="103"/>
      <c r="L23" s="88"/>
    </row>
    <row r="24" spans="1:12" x14ac:dyDescent="0.25">
      <c r="A24" s="102" t="s">
        <v>62</v>
      </c>
      <c r="B24" s="102"/>
      <c r="C24" s="102"/>
      <c r="D24" s="102"/>
      <c r="E24" s="103"/>
      <c r="F24" s="104"/>
      <c r="G24" s="103"/>
      <c r="H24" s="103"/>
      <c r="I24" s="103"/>
      <c r="J24" s="103"/>
      <c r="K24" s="103"/>
    </row>
    <row r="25" spans="1:12" x14ac:dyDescent="0.25">
      <c r="A25" s="102"/>
      <c r="B25" s="102"/>
      <c r="C25" s="102"/>
      <c r="D25" s="102"/>
      <c r="E25" s="103"/>
      <c r="F25" s="104"/>
      <c r="G25" s="103"/>
      <c r="H25" s="103"/>
      <c r="I25" s="103"/>
      <c r="J25" s="103"/>
      <c r="K25" s="103"/>
    </row>
    <row r="26" spans="1:12" ht="66.75" customHeight="1" x14ac:dyDescent="0.25">
      <c r="A26" s="155" t="s">
        <v>77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</sheetData>
  <protectedRanges>
    <protectedRange sqref="K12" name="Rozstęp4_1_2_1"/>
    <protectedRange sqref="I12" name="Rozstęp3_1_2_1"/>
    <protectedRange sqref="E12:G12" name="Rozstęp2_1_2_1"/>
  </protectedRanges>
  <mergeCells count="11">
    <mergeCell ref="B1:D1"/>
    <mergeCell ref="F1:K1"/>
    <mergeCell ref="F2:H2"/>
    <mergeCell ref="B3:D7"/>
    <mergeCell ref="E5:J6"/>
    <mergeCell ref="E7:J7"/>
    <mergeCell ref="B8:D8"/>
    <mergeCell ref="E8:J8"/>
    <mergeCell ref="D10:G10"/>
    <mergeCell ref="A13:E13"/>
    <mergeCell ref="A26:K26"/>
  </mergeCells>
  <conditionalFormatting sqref="E5 L5:M6">
    <cfRule type="expression" dxfId="19" priority="2">
      <formula>$E$5="Nie składamy oferty w zakresie przedmiotowego zadania"</formula>
    </cfRule>
  </conditionalFormatting>
  <conditionalFormatting sqref="E7 L7:M7">
    <cfRule type="expression" dxfId="18" priority="1">
      <formula>$E$7="Przekroczona ilość liczb po przecinku w przynajmniej jednej cenie"</formula>
    </cfRule>
  </conditionalFormatting>
  <pageMargins left="0.7" right="0.7" top="0.75" bottom="0.75" header="0.3" footer="0.3"/>
  <pageSetup paperSize="9" scale="56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zoomScaleNormal="100" workbookViewId="0">
      <selection activeCell="B32" sqref="B32"/>
    </sheetView>
  </sheetViews>
  <sheetFormatPr defaultRowHeight="15" x14ac:dyDescent="0.25"/>
  <cols>
    <col min="1" max="1" width="5.85546875" style="59" customWidth="1"/>
    <col min="2" max="2" width="58.85546875" style="59" customWidth="1"/>
    <col min="3" max="3" width="6.42578125" style="59" customWidth="1"/>
    <col min="4" max="4" width="9.85546875" style="59" customWidth="1"/>
    <col min="5" max="5" width="32" style="114" customWidth="1"/>
    <col min="6" max="6" width="23" style="62" customWidth="1"/>
    <col min="7" max="7" width="13" style="114" customWidth="1"/>
    <col min="8" max="9" width="15.42578125" style="114" customWidth="1"/>
    <col min="10" max="10" width="25.28515625" style="114" bestFit="1" customWidth="1"/>
    <col min="11" max="11" width="25.28515625" style="114" customWidth="1"/>
    <col min="12" max="12" width="9.140625" style="60" hidden="1" customWidth="1"/>
    <col min="13" max="19" width="0" style="60" hidden="1" customWidth="1"/>
    <col min="20" max="20" width="10" style="60" hidden="1" customWidth="1"/>
    <col min="21" max="21" width="0" style="60" hidden="1" customWidth="1"/>
    <col min="22" max="22" width="0" style="79" hidden="1" customWidth="1"/>
    <col min="23" max="26" width="0" style="61" hidden="1" customWidth="1"/>
    <col min="27" max="30" width="9.140625" style="61"/>
    <col min="31" max="16384" width="9.140625" style="59"/>
  </cols>
  <sheetData>
    <row r="1" spans="1:30" ht="63.75" customHeight="1" x14ac:dyDescent="0.25">
      <c r="B1" s="156" t="s">
        <v>65</v>
      </c>
      <c r="C1" s="157"/>
      <c r="D1" s="157"/>
      <c r="F1" s="158" t="str">
        <f ca="1">"Numer referencyjny nadany sprawie przez Zamawiającego: DO/DZ–381–1–64/22          Załącznik nr 2."&amp;C10&amp;" do SWZ"</f>
        <v>Numer referencyjny nadany sprawie przez Zamawiającego: DO/DZ–381–1–64/22          Załącznik nr 2.   4 do SWZ</v>
      </c>
      <c r="G1" s="158"/>
      <c r="H1" s="158"/>
      <c r="I1" s="158"/>
      <c r="J1" s="158"/>
      <c r="K1" s="158"/>
      <c r="L1" s="78"/>
      <c r="M1" s="78"/>
      <c r="N1" s="78"/>
    </row>
    <row r="2" spans="1:30" ht="15.75" thickBot="1" x14ac:dyDescent="0.3">
      <c r="F2" s="159"/>
      <c r="G2" s="159"/>
      <c r="H2" s="159"/>
      <c r="I2" s="113"/>
      <c r="J2" s="113"/>
      <c r="K2" s="113"/>
    </row>
    <row r="3" spans="1:30" x14ac:dyDescent="0.25">
      <c r="B3" s="160"/>
      <c r="C3" s="161"/>
      <c r="D3" s="162"/>
    </row>
    <row r="4" spans="1:30" x14ac:dyDescent="0.25">
      <c r="B4" s="163"/>
      <c r="C4" s="164"/>
      <c r="D4" s="165"/>
    </row>
    <row r="5" spans="1:30" ht="15" customHeight="1" x14ac:dyDescent="0.25">
      <c r="B5" s="163"/>
      <c r="C5" s="164"/>
      <c r="D5" s="165"/>
      <c r="E5" s="169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169"/>
      <c r="G5" s="169"/>
      <c r="H5" s="169"/>
      <c r="I5" s="169"/>
      <c r="J5" s="169"/>
      <c r="K5" s="115"/>
      <c r="L5" s="80"/>
      <c r="M5" s="80"/>
    </row>
    <row r="6" spans="1:30" ht="15" customHeight="1" x14ac:dyDescent="0.25">
      <c r="B6" s="163"/>
      <c r="C6" s="164"/>
      <c r="D6" s="165"/>
      <c r="E6" s="169"/>
      <c r="F6" s="169"/>
      <c r="G6" s="169"/>
      <c r="H6" s="169"/>
      <c r="I6" s="169"/>
      <c r="J6" s="169"/>
      <c r="K6" s="115"/>
      <c r="L6" s="80"/>
      <c r="M6" s="80"/>
    </row>
    <row r="7" spans="1:30" ht="15.75" thickBot="1" x14ac:dyDescent="0.3">
      <c r="B7" s="166"/>
      <c r="C7" s="167"/>
      <c r="D7" s="168"/>
      <c r="E7" s="152" t="str">
        <f>IF(T11&gt;0,"Przekroczona ilość liczb po przecinku w przynajmniej jednej cenie","")</f>
        <v/>
      </c>
      <c r="F7" s="152"/>
      <c r="G7" s="152"/>
      <c r="H7" s="152"/>
      <c r="I7" s="152"/>
      <c r="J7" s="152"/>
      <c r="K7" s="74"/>
      <c r="L7" s="81"/>
      <c r="M7" s="81"/>
    </row>
    <row r="8" spans="1:30" x14ac:dyDescent="0.25">
      <c r="B8" s="151" t="s">
        <v>52</v>
      </c>
      <c r="C8" s="151"/>
      <c r="D8" s="151"/>
      <c r="E8" s="152" t="str">
        <f>IF(S11&gt;0,"Niewłaściwa stawka podatku VAT","")</f>
        <v/>
      </c>
      <c r="F8" s="152"/>
      <c r="G8" s="152"/>
      <c r="H8" s="152"/>
      <c r="I8" s="152"/>
      <c r="J8" s="152"/>
      <c r="K8" s="74"/>
    </row>
    <row r="9" spans="1:30" x14ac:dyDescent="0.25">
      <c r="B9" s="63"/>
      <c r="C9" s="64"/>
      <c r="D9" s="64"/>
      <c r="E9" s="74"/>
      <c r="F9" s="65"/>
      <c r="G9" s="74"/>
      <c r="H9" s="74"/>
      <c r="I9" s="74"/>
      <c r="J9" s="74"/>
      <c r="K9" s="74"/>
    </row>
    <row r="10" spans="1:30" x14ac:dyDescent="0.25">
      <c r="A10" s="66"/>
      <c r="B10" s="67" t="s">
        <v>53</v>
      </c>
      <c r="C10" s="68" t="str">
        <f ca="1">MID(CELL("nazwa_pliku",C10),FIND("]",CELL("nazwa_pliku",C10),1)+1,35)</f>
        <v xml:space="preserve">   4</v>
      </c>
      <c r="D10" s="153" t="str">
        <f ca="1">VLOOKUP(C10,[1]Oferta!J41:K47,2)</f>
        <v>Różne</v>
      </c>
      <c r="E10" s="153"/>
      <c r="F10" s="153"/>
      <c r="G10" s="153"/>
      <c r="H10" s="69">
        <f ca="1">SUMIF(F12:F1304,"Razem",H12:H1304)</f>
        <v>0</v>
      </c>
      <c r="I10" s="69"/>
      <c r="J10" s="69">
        <f ca="1">SUMIF(F12:F1304,"Razem",J12:J1304)</f>
        <v>0</v>
      </c>
      <c r="K10" s="69"/>
      <c r="L10" s="60">
        <f>SUM(L11:L1798)</f>
        <v>0</v>
      </c>
      <c r="M10" s="60">
        <f>COUNTIF(M12:M1798,0)</f>
        <v>0</v>
      </c>
      <c r="N10" s="60">
        <f>COUNTIF(N12:N1798,0)</f>
        <v>0</v>
      </c>
      <c r="O10" s="60">
        <f>COUNTIF(O12:O1798,0)</f>
        <v>0</v>
      </c>
      <c r="P10" s="60">
        <f>COUNTIF(P12:P1798,0)</f>
        <v>0</v>
      </c>
      <c r="Q10" s="60">
        <f>SUM(M10:P10)</f>
        <v>0</v>
      </c>
    </row>
    <row r="11" spans="1:30" ht="42.75" x14ac:dyDescent="0.25">
      <c r="A11" s="82" t="s">
        <v>66</v>
      </c>
      <c r="B11" s="83" t="s">
        <v>67</v>
      </c>
      <c r="C11" s="83" t="s">
        <v>68</v>
      </c>
      <c r="D11" s="82" t="s">
        <v>69</v>
      </c>
      <c r="E11" s="84" t="s">
        <v>70</v>
      </c>
      <c r="F11" s="85" t="s">
        <v>71</v>
      </c>
      <c r="G11" s="86" t="s">
        <v>72</v>
      </c>
      <c r="H11" s="87" t="s">
        <v>73</v>
      </c>
      <c r="I11" s="87" t="s">
        <v>74</v>
      </c>
      <c r="J11" s="87" t="s">
        <v>75</v>
      </c>
      <c r="K11" s="87" t="s">
        <v>4</v>
      </c>
      <c r="L11" s="88"/>
      <c r="M11" s="60">
        <f>SUM(M12:M1798)</f>
        <v>5</v>
      </c>
      <c r="N11" s="60">
        <f>SUM(N12:N1798)</f>
        <v>5</v>
      </c>
      <c r="O11" s="60">
        <f>SUM(O12:O1798)</f>
        <v>5</v>
      </c>
      <c r="P11" s="60">
        <f>SUM(P12:P1798)</f>
        <v>5</v>
      </c>
      <c r="Q11" s="60">
        <f>SUM(M11:P11)</f>
        <v>20</v>
      </c>
      <c r="R11" s="60">
        <f>SUM(R12:R1798)</f>
        <v>0</v>
      </c>
      <c r="S11" s="60">
        <f>SUM(S12:S1798)</f>
        <v>0</v>
      </c>
      <c r="T11" s="60">
        <f>SUM(T12:T1798)</f>
        <v>0</v>
      </c>
    </row>
    <row r="12" spans="1:30" s="73" customFormat="1" ht="19.5" customHeight="1" x14ac:dyDescent="0.25">
      <c r="A12" s="89">
        <v>1</v>
      </c>
      <c r="B12" s="90" t="s">
        <v>108</v>
      </c>
      <c r="C12" s="90" t="s">
        <v>88</v>
      </c>
      <c r="D12" s="90">
        <v>22232</v>
      </c>
      <c r="E12" s="91"/>
      <c r="F12" s="92"/>
      <c r="G12" s="93"/>
      <c r="H12" s="94">
        <f>ROUND(D12*G12,2)</f>
        <v>0</v>
      </c>
      <c r="I12" s="95"/>
      <c r="J12" s="94">
        <f>ROUND(H12*(1+I12),2)</f>
        <v>0</v>
      </c>
      <c r="K12" s="94"/>
      <c r="L12" s="96">
        <f>IF(LEN(H12)-IFERROR(SEARCH(",",H12,1),LEN(H12))&gt;2,1,0)</f>
        <v>0</v>
      </c>
      <c r="M12" s="71">
        <f t="shared" ref="M12:O16" si="0">IF(ISBLANK(E12),1,0)</f>
        <v>1</v>
      </c>
      <c r="N12" s="71">
        <f t="shared" si="0"/>
        <v>1</v>
      </c>
      <c r="O12" s="71">
        <f t="shared" si="0"/>
        <v>1</v>
      </c>
      <c r="P12" s="71">
        <f>IF(ISBLANK(I12),1,0)</f>
        <v>1</v>
      </c>
      <c r="Q12" s="71"/>
      <c r="R12" s="71">
        <f>IF(ISNUMBER(H12),0,1)</f>
        <v>0</v>
      </c>
      <c r="S12" s="71">
        <f>IF(I12=0.08,0,IF(I12=0.23,0,IF(I12=0.05,0,IF(I12=0,0,1))))</f>
        <v>0</v>
      </c>
      <c r="T12" s="70">
        <f>IF(ISERROR(IF(LEN(G12)-FIND(",",G12)&gt;4,1,0)),0,IF(LEN(G12)-FIND(",",G12)&gt;4,1,0))</f>
        <v>0</v>
      </c>
      <c r="U12" s="71"/>
      <c r="V12" s="97"/>
      <c r="W12" s="72"/>
      <c r="X12" s="72"/>
      <c r="Y12" s="72"/>
      <c r="Z12" s="72"/>
      <c r="AA12" s="72"/>
      <c r="AB12" s="72"/>
      <c r="AC12" s="72"/>
      <c r="AD12" s="72"/>
    </row>
    <row r="13" spans="1:30" s="73" customFormat="1" ht="19.5" customHeight="1" x14ac:dyDescent="0.25">
      <c r="A13" s="89">
        <v>2</v>
      </c>
      <c r="B13" s="90" t="s">
        <v>109</v>
      </c>
      <c r="C13" s="90" t="s">
        <v>88</v>
      </c>
      <c r="D13" s="90">
        <v>1260</v>
      </c>
      <c r="E13" s="91"/>
      <c r="F13" s="92"/>
      <c r="G13" s="93"/>
      <c r="H13" s="94">
        <f>ROUND(D13*G13,2)</f>
        <v>0</v>
      </c>
      <c r="I13" s="95"/>
      <c r="J13" s="94">
        <f>ROUND(H13*(1+I13),2)</f>
        <v>0</v>
      </c>
      <c r="K13" s="94"/>
      <c r="L13" s="96">
        <f>IF(LEN(H13)-IFERROR(SEARCH(",",H13,1),LEN(H13))&gt;2,1,0)</f>
        <v>0</v>
      </c>
      <c r="M13" s="71">
        <f t="shared" si="0"/>
        <v>1</v>
      </c>
      <c r="N13" s="71">
        <f t="shared" si="0"/>
        <v>1</v>
      </c>
      <c r="O13" s="71">
        <f t="shared" si="0"/>
        <v>1</v>
      </c>
      <c r="P13" s="71">
        <f>IF(ISBLANK(I13),1,0)</f>
        <v>1</v>
      </c>
      <c r="Q13" s="71"/>
      <c r="R13" s="71">
        <f>IF(ISNUMBER(H13),0,1)</f>
        <v>0</v>
      </c>
      <c r="S13" s="71">
        <f>IF(I13=0.08,0,IF(I13=0.23,0,IF(I13=0.05,0,IF(I13=0,0,1))))</f>
        <v>0</v>
      </c>
      <c r="T13" s="70">
        <f>IF(ISERROR(IF(LEN(G13)-FIND(",",G13)&gt;4,1,0)),0,IF(LEN(G13)-FIND(",",G13)&gt;4,1,0))</f>
        <v>0</v>
      </c>
      <c r="U13" s="71"/>
      <c r="V13" s="97"/>
      <c r="W13" s="72"/>
      <c r="X13" s="72"/>
      <c r="Y13" s="72"/>
      <c r="Z13" s="72"/>
      <c r="AA13" s="72"/>
      <c r="AB13" s="72"/>
      <c r="AC13" s="72"/>
      <c r="AD13" s="72"/>
    </row>
    <row r="14" spans="1:30" s="73" customFormat="1" ht="19.5" customHeight="1" x14ac:dyDescent="0.25">
      <c r="A14" s="89">
        <v>3</v>
      </c>
      <c r="B14" s="90" t="s">
        <v>110</v>
      </c>
      <c r="C14" s="90" t="s">
        <v>90</v>
      </c>
      <c r="D14" s="90">
        <v>77</v>
      </c>
      <c r="E14" s="91"/>
      <c r="F14" s="92"/>
      <c r="G14" s="93"/>
      <c r="H14" s="94">
        <f>ROUND(D14*G14,2)</f>
        <v>0</v>
      </c>
      <c r="I14" s="95"/>
      <c r="J14" s="94">
        <f>ROUND(H14*(1+I14),2)</f>
        <v>0</v>
      </c>
      <c r="K14" s="94"/>
      <c r="L14" s="96">
        <f>IF(LEN(H14)-IFERROR(SEARCH(",",H14,1),LEN(H14))&gt;2,1,0)</f>
        <v>0</v>
      </c>
      <c r="M14" s="71">
        <f t="shared" si="0"/>
        <v>1</v>
      </c>
      <c r="N14" s="71">
        <f t="shared" si="0"/>
        <v>1</v>
      </c>
      <c r="O14" s="71">
        <f t="shared" si="0"/>
        <v>1</v>
      </c>
      <c r="P14" s="71">
        <f>IF(ISBLANK(I14),1,0)</f>
        <v>1</v>
      </c>
      <c r="Q14" s="71"/>
      <c r="R14" s="71">
        <f>IF(ISNUMBER(H14),0,1)</f>
        <v>0</v>
      </c>
      <c r="S14" s="71">
        <f>IF(I14=0.08,0,IF(I14=0.23,0,IF(I14=0.05,0,IF(I14=0,0,1))))</f>
        <v>0</v>
      </c>
      <c r="T14" s="70">
        <f>IF(ISERROR(IF(LEN(G14)-FIND(",",G14)&gt;4,1,0)),0,IF(LEN(G14)-FIND(",",G14)&gt;4,1,0))</f>
        <v>0</v>
      </c>
      <c r="U14" s="71"/>
      <c r="V14" s="97"/>
      <c r="W14" s="72"/>
      <c r="X14" s="72"/>
      <c r="Y14" s="72"/>
      <c r="Z14" s="72"/>
      <c r="AA14" s="72"/>
      <c r="AB14" s="72"/>
      <c r="AC14" s="72"/>
      <c r="AD14" s="72"/>
    </row>
    <row r="15" spans="1:30" s="73" customFormat="1" ht="19.5" customHeight="1" x14ac:dyDescent="0.25">
      <c r="A15" s="89">
        <v>4</v>
      </c>
      <c r="B15" s="90" t="s">
        <v>112</v>
      </c>
      <c r="C15" s="90" t="s">
        <v>89</v>
      </c>
      <c r="D15" s="90">
        <v>416</v>
      </c>
      <c r="E15" s="91"/>
      <c r="F15" s="92"/>
      <c r="G15" s="93"/>
      <c r="H15" s="94">
        <f>ROUND(D15*G15,2)</f>
        <v>0</v>
      </c>
      <c r="I15" s="95"/>
      <c r="J15" s="94">
        <f>ROUND(H15*(1+I15),2)</f>
        <v>0</v>
      </c>
      <c r="K15" s="94"/>
      <c r="L15" s="96">
        <f>IF(LEN(H15)-IFERROR(SEARCH(",",H15,1),LEN(H15))&gt;2,1,0)</f>
        <v>0</v>
      </c>
      <c r="M15" s="71">
        <f t="shared" si="0"/>
        <v>1</v>
      </c>
      <c r="N15" s="71">
        <f t="shared" si="0"/>
        <v>1</v>
      </c>
      <c r="O15" s="71">
        <f t="shared" si="0"/>
        <v>1</v>
      </c>
      <c r="P15" s="71">
        <f>IF(ISBLANK(I15),1,0)</f>
        <v>1</v>
      </c>
      <c r="Q15" s="71"/>
      <c r="R15" s="71">
        <f>IF(ISNUMBER(H15),0,1)</f>
        <v>0</v>
      </c>
      <c r="S15" s="71">
        <f>IF(I15=0.08,0,IF(I15=0.23,0,IF(I15=0.05,0,IF(I15=0,0,1))))</f>
        <v>0</v>
      </c>
      <c r="T15" s="70">
        <f>IF(ISERROR(IF(LEN(G15)-FIND(",",G15)&gt;4,1,0)),0,IF(LEN(G15)-FIND(",",G15)&gt;4,1,0))</f>
        <v>0</v>
      </c>
      <c r="U15" s="71"/>
      <c r="V15" s="97"/>
      <c r="W15" s="72"/>
      <c r="X15" s="72"/>
      <c r="Y15" s="72"/>
      <c r="Z15" s="72"/>
      <c r="AA15" s="72"/>
      <c r="AB15" s="72"/>
      <c r="AC15" s="72"/>
      <c r="AD15" s="72"/>
    </row>
    <row r="16" spans="1:30" s="73" customFormat="1" ht="19.5" customHeight="1" x14ac:dyDescent="0.25">
      <c r="A16" s="89">
        <v>5</v>
      </c>
      <c r="B16" s="90" t="s">
        <v>113</v>
      </c>
      <c r="C16" s="90" t="s">
        <v>89</v>
      </c>
      <c r="D16" s="90">
        <v>11.5</v>
      </c>
      <c r="E16" s="91"/>
      <c r="F16" s="92"/>
      <c r="G16" s="93"/>
      <c r="H16" s="94">
        <f>ROUND(D16*G16,2)</f>
        <v>0</v>
      </c>
      <c r="I16" s="95"/>
      <c r="J16" s="94">
        <f>ROUND(H16*(1+I16),2)</f>
        <v>0</v>
      </c>
      <c r="K16" s="94"/>
      <c r="L16" s="96">
        <f>IF(LEN(H16)-IFERROR(SEARCH(",",H16,1),LEN(H16))&gt;2,1,0)</f>
        <v>0</v>
      </c>
      <c r="M16" s="71">
        <f t="shared" si="0"/>
        <v>1</v>
      </c>
      <c r="N16" s="71">
        <f t="shared" si="0"/>
        <v>1</v>
      </c>
      <c r="O16" s="71">
        <f t="shared" si="0"/>
        <v>1</v>
      </c>
      <c r="P16" s="71">
        <f>IF(ISBLANK(I16),1,0)</f>
        <v>1</v>
      </c>
      <c r="Q16" s="71"/>
      <c r="R16" s="71">
        <f>IF(ISNUMBER(H16),0,1)</f>
        <v>0</v>
      </c>
      <c r="S16" s="71">
        <f>IF(I16=0.08,0,IF(I16=0.23,0,IF(I16=0.05,0,IF(I16=0,0,1))))</f>
        <v>0</v>
      </c>
      <c r="T16" s="70">
        <f>IF(ISERROR(IF(LEN(G16)-FIND(",",G16)&gt;4,1,0)),0,IF(LEN(G16)-FIND(",",G16)&gt;4,1,0))</f>
        <v>0</v>
      </c>
      <c r="U16" s="71"/>
      <c r="V16" s="97"/>
      <c r="W16" s="72"/>
      <c r="X16" s="72"/>
      <c r="Y16" s="72"/>
      <c r="Z16" s="72"/>
      <c r="AA16" s="72"/>
      <c r="AB16" s="72"/>
      <c r="AC16" s="72"/>
      <c r="AD16" s="72"/>
    </row>
    <row r="17" spans="1:30" s="73" customFormat="1" ht="19.5" customHeight="1" x14ac:dyDescent="0.25">
      <c r="A17" s="154"/>
      <c r="B17" s="154"/>
      <c r="C17" s="154"/>
      <c r="D17" s="154"/>
      <c r="E17" s="154"/>
      <c r="F17" s="98" t="s">
        <v>54</v>
      </c>
      <c r="G17" s="98" t="s">
        <v>55</v>
      </c>
      <c r="H17" s="99">
        <f ca="1">SUM(OFFSET($H$12,0,0,ROW()-12,1))</f>
        <v>0</v>
      </c>
      <c r="I17" s="100" t="s">
        <v>55</v>
      </c>
      <c r="J17" s="99">
        <f ca="1">SUM(OFFSET($J$12,0,0,ROW()-12,1))</f>
        <v>0</v>
      </c>
      <c r="K17" s="100" t="s">
        <v>55</v>
      </c>
      <c r="L17" s="88"/>
      <c r="M17" s="71"/>
      <c r="N17" s="71"/>
      <c r="O17" s="71"/>
      <c r="P17" s="71"/>
      <c r="Q17" s="71"/>
      <c r="R17" s="71"/>
      <c r="S17" s="71"/>
      <c r="T17" s="71"/>
      <c r="U17" s="71"/>
      <c r="V17" s="97"/>
      <c r="W17" s="72"/>
      <c r="X17" s="72"/>
      <c r="Y17" s="72"/>
      <c r="Z17" s="72"/>
      <c r="AA17" s="72"/>
      <c r="AB17" s="72"/>
      <c r="AC17" s="72"/>
      <c r="AD17" s="72"/>
    </row>
    <row r="18" spans="1:30" ht="21" customHeight="1" x14ac:dyDescent="0.25">
      <c r="A18" s="101" t="s">
        <v>56</v>
      </c>
      <c r="B18" s="102"/>
      <c r="C18" s="102"/>
      <c r="D18" s="102"/>
      <c r="E18" s="103"/>
      <c r="F18" s="104"/>
      <c r="G18" s="103"/>
      <c r="H18" s="103"/>
      <c r="I18" s="103"/>
      <c r="J18" s="103"/>
      <c r="K18" s="103"/>
      <c r="L18" s="88"/>
    </row>
    <row r="19" spans="1:30" x14ac:dyDescent="0.25">
      <c r="A19" s="102"/>
      <c r="B19" s="102"/>
      <c r="C19" s="102"/>
      <c r="D19" s="102"/>
      <c r="E19" s="103"/>
      <c r="F19" s="104"/>
      <c r="G19" s="103"/>
      <c r="H19" s="103"/>
      <c r="I19" s="103"/>
      <c r="J19" s="103"/>
      <c r="K19" s="103"/>
      <c r="L19" s="88"/>
    </row>
    <row r="20" spans="1:30" x14ac:dyDescent="0.25">
      <c r="A20" s="102" t="s">
        <v>57</v>
      </c>
      <c r="B20" s="102"/>
      <c r="C20" s="102"/>
      <c r="D20" s="102"/>
      <c r="E20" s="103"/>
      <c r="F20" s="104"/>
      <c r="G20" s="103"/>
      <c r="H20" s="103"/>
      <c r="I20" s="103"/>
      <c r="J20" s="103"/>
      <c r="K20" s="103"/>
      <c r="L20" s="88"/>
    </row>
    <row r="21" spans="1:30" x14ac:dyDescent="0.25">
      <c r="A21" s="101" t="s">
        <v>58</v>
      </c>
      <c r="B21" s="102"/>
      <c r="C21" s="102"/>
      <c r="D21" s="102"/>
      <c r="E21" s="103"/>
      <c r="F21" s="104"/>
      <c r="G21" s="103"/>
      <c r="H21" s="103"/>
      <c r="I21" s="103"/>
      <c r="J21" s="103"/>
      <c r="K21" s="103"/>
      <c r="L21" s="88"/>
    </row>
    <row r="22" spans="1:30" x14ac:dyDescent="0.25">
      <c r="A22" s="101" t="s">
        <v>76</v>
      </c>
      <c r="B22" s="102"/>
      <c r="C22" s="102"/>
      <c r="D22" s="102"/>
      <c r="E22" s="103"/>
      <c r="F22" s="104"/>
      <c r="G22" s="103"/>
      <c r="H22" s="103"/>
      <c r="I22" s="103"/>
      <c r="J22" s="103"/>
      <c r="K22" s="103"/>
      <c r="L22" s="88"/>
    </row>
    <row r="23" spans="1:30" x14ac:dyDescent="0.25">
      <c r="A23" s="105" t="s">
        <v>59</v>
      </c>
      <c r="B23" s="102"/>
      <c r="C23" s="102"/>
      <c r="D23" s="102"/>
      <c r="E23" s="103"/>
      <c r="F23" s="104"/>
      <c r="G23" s="103"/>
      <c r="H23" s="103"/>
      <c r="I23" s="103"/>
      <c r="J23" s="103"/>
      <c r="K23" s="103"/>
      <c r="L23" s="88"/>
    </row>
    <row r="24" spans="1:30" x14ac:dyDescent="0.25">
      <c r="A24" s="105" t="s">
        <v>60</v>
      </c>
      <c r="B24" s="102"/>
      <c r="C24" s="102"/>
      <c r="D24" s="102"/>
      <c r="E24" s="103"/>
      <c r="F24" s="104"/>
      <c r="G24" s="103"/>
      <c r="H24" s="103"/>
      <c r="I24" s="103"/>
      <c r="J24" s="103"/>
      <c r="K24" s="103"/>
      <c r="L24" s="88"/>
    </row>
    <row r="25" spans="1:30" x14ac:dyDescent="0.25">
      <c r="A25" s="102"/>
      <c r="B25" s="102"/>
      <c r="C25" s="102"/>
      <c r="D25" s="102"/>
      <c r="E25" s="103"/>
      <c r="F25" s="104"/>
      <c r="G25" s="103"/>
      <c r="H25" s="103"/>
      <c r="I25" s="103"/>
      <c r="J25" s="103"/>
      <c r="K25" s="103"/>
      <c r="L25" s="88"/>
    </row>
    <row r="26" spans="1:30" x14ac:dyDescent="0.25">
      <c r="A26" s="102" t="s">
        <v>61</v>
      </c>
      <c r="B26" s="102"/>
      <c r="C26" s="102"/>
      <c r="D26" s="102"/>
      <c r="E26" s="103"/>
      <c r="F26" s="104"/>
      <c r="G26" s="103"/>
      <c r="H26" s="103"/>
      <c r="I26" s="103"/>
      <c r="J26" s="103"/>
      <c r="K26" s="103"/>
      <c r="L26" s="88"/>
    </row>
    <row r="27" spans="1:30" x14ac:dyDescent="0.25">
      <c r="A27" s="102"/>
      <c r="B27" s="102"/>
      <c r="C27" s="102"/>
      <c r="D27" s="102"/>
      <c r="E27" s="103"/>
      <c r="F27" s="104"/>
      <c r="G27" s="103"/>
      <c r="H27" s="103"/>
      <c r="I27" s="103"/>
      <c r="J27" s="103"/>
      <c r="K27" s="103"/>
      <c r="L27" s="88"/>
    </row>
    <row r="28" spans="1:30" x14ac:dyDescent="0.25">
      <c r="A28" s="102" t="s">
        <v>62</v>
      </c>
      <c r="B28" s="102"/>
      <c r="C28" s="102"/>
      <c r="D28" s="102"/>
      <c r="E28" s="103"/>
      <c r="F28" s="104"/>
      <c r="G28" s="103"/>
      <c r="H28" s="103"/>
      <c r="I28" s="103"/>
      <c r="J28" s="103"/>
      <c r="K28" s="103"/>
    </row>
    <row r="29" spans="1:30" x14ac:dyDescent="0.25">
      <c r="A29" s="102"/>
      <c r="B29" s="102"/>
      <c r="C29" s="102"/>
      <c r="D29" s="102"/>
      <c r="E29" s="103"/>
      <c r="F29" s="104"/>
      <c r="G29" s="103"/>
      <c r="H29" s="103"/>
      <c r="I29" s="103"/>
      <c r="J29" s="103"/>
      <c r="K29" s="103"/>
    </row>
    <row r="30" spans="1:30" ht="63.75" customHeight="1" x14ac:dyDescent="0.25">
      <c r="A30" s="155" t="s">
        <v>77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</row>
    <row r="31" spans="1:30" ht="66.75" customHeight="1" x14ac:dyDescent="0.25"/>
  </sheetData>
  <protectedRanges>
    <protectedRange sqref="K12:K16" name="Rozstęp4_1_2_1_1"/>
    <protectedRange sqref="I12:I16" name="Rozstęp3_1_2_1_1"/>
    <protectedRange sqref="E12:G16" name="Rozstęp2_1_2_1_1"/>
  </protectedRanges>
  <mergeCells count="11">
    <mergeCell ref="B1:D1"/>
    <mergeCell ref="F1:K1"/>
    <mergeCell ref="F2:H2"/>
    <mergeCell ref="B3:D7"/>
    <mergeCell ref="E5:J6"/>
    <mergeCell ref="E7:J7"/>
    <mergeCell ref="B8:D8"/>
    <mergeCell ref="E8:J8"/>
    <mergeCell ref="D10:G10"/>
    <mergeCell ref="A17:E17"/>
    <mergeCell ref="A30:K30"/>
  </mergeCells>
  <conditionalFormatting sqref="E5 L5:M6">
    <cfRule type="expression" dxfId="3" priority="2">
      <formula>$E$5="Nie składamy oferty w zakresie przedmiotowego zadania"</formula>
    </cfRule>
  </conditionalFormatting>
  <conditionalFormatting sqref="E7 L7:M7">
    <cfRule type="expression" dxfId="1" priority="1">
      <formula>$E$7="Przekroczona ilość liczb po przecinku w przynajmniej jednej cenie"</formula>
    </cfRule>
  </conditionalFormatting>
  <pageMargins left="0.7" right="0.7" top="0.75" bottom="0.75" header="0.3" footer="0.3"/>
  <pageSetup paperSize="9" scale="57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zoomScaleNormal="100" workbookViewId="0">
      <selection activeCell="F1" sqref="F1:K1"/>
    </sheetView>
  </sheetViews>
  <sheetFormatPr defaultRowHeight="15" x14ac:dyDescent="0.25"/>
  <cols>
    <col min="1" max="1" width="5.85546875" style="59" customWidth="1"/>
    <col min="2" max="2" width="58.85546875" style="59" customWidth="1"/>
    <col min="3" max="3" width="6.42578125" style="59" customWidth="1"/>
    <col min="4" max="4" width="9.85546875" style="59" customWidth="1"/>
    <col min="5" max="5" width="32" style="76" customWidth="1"/>
    <col min="6" max="6" width="23" style="62" customWidth="1"/>
    <col min="7" max="7" width="13" style="76" customWidth="1"/>
    <col min="8" max="9" width="15.42578125" style="76" customWidth="1"/>
    <col min="10" max="10" width="25.28515625" style="76" bestFit="1" customWidth="1"/>
    <col min="11" max="11" width="25.28515625" style="76" customWidth="1"/>
    <col min="12" max="12" width="9.140625" style="60" hidden="1" customWidth="1"/>
    <col min="13" max="19" width="0" style="60" hidden="1" customWidth="1"/>
    <col min="20" max="20" width="10" style="60" hidden="1" customWidth="1"/>
    <col min="21" max="21" width="0" style="60" hidden="1" customWidth="1"/>
    <col min="22" max="22" width="0" style="79" hidden="1" customWidth="1"/>
    <col min="23" max="26" width="0" style="61" hidden="1" customWidth="1"/>
    <col min="27" max="30" width="9.140625" style="61"/>
    <col min="31" max="16384" width="9.140625" style="59"/>
  </cols>
  <sheetData>
    <row r="1" spans="1:30" ht="63.75" customHeight="1" x14ac:dyDescent="0.25">
      <c r="B1" s="156" t="s">
        <v>65</v>
      </c>
      <c r="C1" s="157"/>
      <c r="D1" s="157"/>
      <c r="F1" s="158" t="str">
        <f ca="1">"Numer referencyjny nadany sprawie przez Zamawiającego: DO/DZ–381–1–64/22          Załącznik nr 2."&amp;C10&amp;" do SWZ"</f>
        <v>Numer referencyjny nadany sprawie przez Zamawiającego: DO/DZ–381–1–64/22          Załącznik nr 2.   5 do SWZ</v>
      </c>
      <c r="G1" s="158"/>
      <c r="H1" s="158"/>
      <c r="I1" s="158"/>
      <c r="J1" s="158"/>
      <c r="K1" s="158"/>
      <c r="L1" s="78"/>
      <c r="M1" s="78"/>
      <c r="N1" s="78"/>
    </row>
    <row r="2" spans="1:30" ht="15.75" thickBot="1" x14ac:dyDescent="0.3">
      <c r="F2" s="159"/>
      <c r="G2" s="159"/>
      <c r="H2" s="159"/>
      <c r="I2" s="75"/>
      <c r="J2" s="75"/>
      <c r="K2" s="75"/>
    </row>
    <row r="3" spans="1:30" x14ac:dyDescent="0.25">
      <c r="B3" s="160"/>
      <c r="C3" s="161"/>
      <c r="D3" s="162"/>
    </row>
    <row r="4" spans="1:30" x14ac:dyDescent="0.25">
      <c r="B4" s="163"/>
      <c r="C4" s="164"/>
      <c r="D4" s="165"/>
    </row>
    <row r="5" spans="1:30" ht="15" customHeight="1" x14ac:dyDescent="0.25">
      <c r="B5" s="163"/>
      <c r="C5" s="164"/>
      <c r="D5" s="165"/>
      <c r="E5" s="169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169"/>
      <c r="G5" s="169"/>
      <c r="H5" s="169"/>
      <c r="I5" s="169"/>
      <c r="J5" s="169"/>
      <c r="K5" s="77"/>
      <c r="L5" s="80"/>
      <c r="M5" s="80"/>
    </row>
    <row r="6" spans="1:30" ht="15" customHeight="1" x14ac:dyDescent="0.25">
      <c r="B6" s="163"/>
      <c r="C6" s="164"/>
      <c r="D6" s="165"/>
      <c r="E6" s="169"/>
      <c r="F6" s="169"/>
      <c r="G6" s="169"/>
      <c r="H6" s="169"/>
      <c r="I6" s="169"/>
      <c r="J6" s="169"/>
      <c r="K6" s="77"/>
      <c r="L6" s="80"/>
      <c r="M6" s="80"/>
    </row>
    <row r="7" spans="1:30" ht="15.75" thickBot="1" x14ac:dyDescent="0.3">
      <c r="B7" s="166"/>
      <c r="C7" s="167"/>
      <c r="D7" s="168"/>
      <c r="E7" s="152" t="str">
        <f>IF(T11&gt;0,"Przekroczona ilość liczb po przecinku w przynajmniej jednej cenie","")</f>
        <v/>
      </c>
      <c r="F7" s="152"/>
      <c r="G7" s="152"/>
      <c r="H7" s="152"/>
      <c r="I7" s="152"/>
      <c r="J7" s="152"/>
      <c r="K7" s="74"/>
      <c r="L7" s="81"/>
      <c r="M7" s="81"/>
    </row>
    <row r="8" spans="1:30" x14ac:dyDescent="0.25">
      <c r="B8" s="151" t="s">
        <v>52</v>
      </c>
      <c r="C8" s="151"/>
      <c r="D8" s="151"/>
      <c r="E8" s="152" t="str">
        <f>IF(S11&gt;0,"Niewłaściwa stawka podatku VAT","")</f>
        <v/>
      </c>
      <c r="F8" s="152"/>
      <c r="G8" s="152"/>
      <c r="H8" s="152"/>
      <c r="I8" s="152"/>
      <c r="J8" s="152"/>
      <c r="K8" s="74"/>
    </row>
    <row r="9" spans="1:30" x14ac:dyDescent="0.25">
      <c r="B9" s="63"/>
      <c r="C9" s="64"/>
      <c r="D9" s="64"/>
      <c r="E9" s="74"/>
      <c r="F9" s="65"/>
      <c r="G9" s="74"/>
      <c r="H9" s="74"/>
      <c r="I9" s="74"/>
      <c r="J9" s="74"/>
      <c r="K9" s="74"/>
    </row>
    <row r="10" spans="1:30" x14ac:dyDescent="0.25">
      <c r="A10" s="66"/>
      <c r="B10" s="67" t="s">
        <v>53</v>
      </c>
      <c r="C10" s="68" t="str">
        <f ca="1">MID(CELL("nazwa_pliku",C10),FIND("]",CELL("nazwa_pliku",C10),1)+1,35)</f>
        <v xml:space="preserve">   5</v>
      </c>
      <c r="D10" s="153" t="str">
        <f ca="1">VLOOKUP(C10,Oferta!J41:K47,2)</f>
        <v>Różne  3</v>
      </c>
      <c r="E10" s="153"/>
      <c r="F10" s="153"/>
      <c r="G10" s="153"/>
      <c r="H10" s="69">
        <f ca="1">SUMIF(F12:F1301,"Razem",H12:H1301)</f>
        <v>0</v>
      </c>
      <c r="I10" s="69"/>
      <c r="J10" s="69">
        <f ca="1">SUMIF(F12:F1301,"Razem",J12:J1301)</f>
        <v>0</v>
      </c>
      <c r="K10" s="69"/>
      <c r="L10" s="60">
        <f>SUM(L11:L1795)</f>
        <v>0</v>
      </c>
      <c r="M10" s="60">
        <f>COUNTIF(M12:M1795,0)</f>
        <v>0</v>
      </c>
      <c r="N10" s="60">
        <f>COUNTIF(N12:N1795,0)</f>
        <v>0</v>
      </c>
      <c r="O10" s="60">
        <f>COUNTIF(O12:O1795,0)</f>
        <v>0</v>
      </c>
      <c r="P10" s="60">
        <f>COUNTIF(P12:P1795,0)</f>
        <v>0</v>
      </c>
      <c r="Q10" s="60">
        <f>SUM(M10:P10)</f>
        <v>0</v>
      </c>
    </row>
    <row r="11" spans="1:30" ht="42.75" x14ac:dyDescent="0.25">
      <c r="A11" s="82" t="s">
        <v>66</v>
      </c>
      <c r="B11" s="83" t="s">
        <v>67</v>
      </c>
      <c r="C11" s="83" t="s">
        <v>68</v>
      </c>
      <c r="D11" s="82" t="s">
        <v>69</v>
      </c>
      <c r="E11" s="84" t="s">
        <v>70</v>
      </c>
      <c r="F11" s="85" t="s">
        <v>71</v>
      </c>
      <c r="G11" s="86" t="s">
        <v>72</v>
      </c>
      <c r="H11" s="87" t="s">
        <v>73</v>
      </c>
      <c r="I11" s="87" t="s">
        <v>74</v>
      </c>
      <c r="J11" s="87" t="s">
        <v>75</v>
      </c>
      <c r="K11" s="87" t="s">
        <v>4</v>
      </c>
      <c r="L11" s="88"/>
      <c r="M11" s="60">
        <f>SUM(M12:M1795)</f>
        <v>2</v>
      </c>
      <c r="N11" s="60">
        <f>SUM(N12:N1795)</f>
        <v>2</v>
      </c>
      <c r="O11" s="60">
        <f>SUM(O12:O1795)</f>
        <v>2</v>
      </c>
      <c r="P11" s="60">
        <f>SUM(P12:P1795)</f>
        <v>2</v>
      </c>
      <c r="Q11" s="60">
        <f>SUM(M11:P11)</f>
        <v>8</v>
      </c>
      <c r="R11" s="60">
        <f>SUM(R12:R1795)</f>
        <v>0</v>
      </c>
      <c r="S11" s="60">
        <f>SUM(S12:S1795)</f>
        <v>0</v>
      </c>
      <c r="T11" s="60">
        <f>SUM(T12:T1795)</f>
        <v>0</v>
      </c>
    </row>
    <row r="12" spans="1:30" s="73" customFormat="1" ht="28.5" x14ac:dyDescent="0.25">
      <c r="A12" s="89">
        <v>1</v>
      </c>
      <c r="B12" s="90" t="s">
        <v>91</v>
      </c>
      <c r="C12" s="90" t="s">
        <v>88</v>
      </c>
      <c r="D12" s="90">
        <v>350</v>
      </c>
      <c r="E12" s="91"/>
      <c r="F12" s="92"/>
      <c r="G12" s="93"/>
      <c r="H12" s="94">
        <f>ROUND(D12*G12,2)</f>
        <v>0</v>
      </c>
      <c r="I12" s="95"/>
      <c r="J12" s="94">
        <f>ROUND(H12*(1+I12),2)</f>
        <v>0</v>
      </c>
      <c r="K12" s="94"/>
      <c r="L12" s="96">
        <f>IF(LEN(H12)-IFERROR(SEARCH(",",H12,1),LEN(H12))&gt;2,1,0)</f>
        <v>0</v>
      </c>
      <c r="M12" s="71">
        <f t="shared" ref="M12:O13" si="0">IF(ISBLANK(E12),1,0)</f>
        <v>1</v>
      </c>
      <c r="N12" s="71">
        <f t="shared" si="0"/>
        <v>1</v>
      </c>
      <c r="O12" s="71">
        <f t="shared" si="0"/>
        <v>1</v>
      </c>
      <c r="P12" s="71">
        <f>IF(ISBLANK(I12),1,0)</f>
        <v>1</v>
      </c>
      <c r="Q12" s="71"/>
      <c r="R12" s="71">
        <f>IF(ISNUMBER(H12),0,1)</f>
        <v>0</v>
      </c>
      <c r="S12" s="71">
        <f>IF(I12=0.08,0,IF(I12=0.23,0,IF(I12=0.05,0,IF(I12=0,0,1))))</f>
        <v>0</v>
      </c>
      <c r="T12" s="70">
        <f>IF(ISERROR(IF(LEN(G12)-FIND(",",G12)&gt;4,1,0)),0,IF(LEN(G12)-FIND(",",G12)&gt;4,1,0))</f>
        <v>0</v>
      </c>
      <c r="U12" s="71"/>
      <c r="V12" s="97"/>
      <c r="W12" s="72"/>
      <c r="X12" s="72"/>
      <c r="Y12" s="72"/>
      <c r="Z12" s="72"/>
      <c r="AA12" s="72"/>
      <c r="AB12" s="72"/>
      <c r="AC12" s="72"/>
      <c r="AD12" s="72"/>
    </row>
    <row r="13" spans="1:30" s="73" customFormat="1" ht="28.5" x14ac:dyDescent="0.25">
      <c r="A13" s="89">
        <v>2</v>
      </c>
      <c r="B13" s="90" t="s">
        <v>92</v>
      </c>
      <c r="C13" s="90" t="s">
        <v>88</v>
      </c>
      <c r="D13" s="90">
        <v>1000</v>
      </c>
      <c r="E13" s="91"/>
      <c r="F13" s="92"/>
      <c r="G13" s="93"/>
      <c r="H13" s="94">
        <f>ROUND(D13*G13,2)</f>
        <v>0</v>
      </c>
      <c r="I13" s="95"/>
      <c r="J13" s="94">
        <f>ROUND(H13*(1+I13),2)</f>
        <v>0</v>
      </c>
      <c r="K13" s="94"/>
      <c r="L13" s="96">
        <f>IF(LEN(H13)-IFERROR(SEARCH(",",H13,1),LEN(H13))&gt;2,1,0)</f>
        <v>0</v>
      </c>
      <c r="M13" s="71">
        <f t="shared" si="0"/>
        <v>1</v>
      </c>
      <c r="N13" s="71">
        <f t="shared" si="0"/>
        <v>1</v>
      </c>
      <c r="O13" s="71">
        <f t="shared" si="0"/>
        <v>1</v>
      </c>
      <c r="P13" s="71">
        <f>IF(ISBLANK(I13),1,0)</f>
        <v>1</v>
      </c>
      <c r="Q13" s="71"/>
      <c r="R13" s="71">
        <f>IF(ISNUMBER(H13),0,1)</f>
        <v>0</v>
      </c>
      <c r="S13" s="71">
        <f>IF(I13=0.08,0,IF(I13=0.23,0,IF(I13=0.05,0,IF(I13=0,0,1))))</f>
        <v>0</v>
      </c>
      <c r="T13" s="70">
        <f>IF(ISERROR(IF(LEN(G13)-FIND(",",G13)&gt;4,1,0)),0,IF(LEN(G13)-FIND(",",G13)&gt;4,1,0))</f>
        <v>0</v>
      </c>
      <c r="U13" s="71"/>
      <c r="V13" s="97"/>
      <c r="W13" s="72"/>
      <c r="X13" s="72"/>
      <c r="Y13" s="72"/>
      <c r="Z13" s="72"/>
      <c r="AA13" s="72"/>
      <c r="AB13" s="72"/>
      <c r="AC13" s="72"/>
      <c r="AD13" s="72"/>
    </row>
    <row r="14" spans="1:30" s="73" customFormat="1" ht="21" customHeight="1" x14ac:dyDescent="0.25">
      <c r="A14" s="154"/>
      <c r="B14" s="154"/>
      <c r="C14" s="154"/>
      <c r="D14" s="154"/>
      <c r="E14" s="154"/>
      <c r="F14" s="98" t="s">
        <v>54</v>
      </c>
      <c r="G14" s="98" t="s">
        <v>55</v>
      </c>
      <c r="H14" s="99">
        <f ca="1">SUM(OFFSET($H$12,0,0,ROW()-12,1))</f>
        <v>0</v>
      </c>
      <c r="I14" s="100" t="s">
        <v>55</v>
      </c>
      <c r="J14" s="99">
        <f ca="1">SUM(OFFSET($J$12,0,0,ROW()-12,1))</f>
        <v>0</v>
      </c>
      <c r="K14" s="100" t="s">
        <v>55</v>
      </c>
      <c r="L14" s="88"/>
      <c r="M14" s="71"/>
      <c r="N14" s="71"/>
      <c r="O14" s="71"/>
      <c r="P14" s="71"/>
      <c r="Q14" s="71"/>
      <c r="R14" s="71"/>
      <c r="S14" s="71"/>
      <c r="T14" s="71"/>
      <c r="U14" s="71"/>
      <c r="V14" s="97"/>
      <c r="W14" s="72"/>
      <c r="X14" s="72"/>
      <c r="Y14" s="72"/>
      <c r="Z14" s="72"/>
      <c r="AA14" s="72"/>
      <c r="AB14" s="72"/>
      <c r="AC14" s="72"/>
      <c r="AD14" s="72"/>
    </row>
    <row r="15" spans="1:30" x14ac:dyDescent="0.25">
      <c r="A15" s="101" t="s">
        <v>56</v>
      </c>
      <c r="B15" s="102"/>
      <c r="C15" s="102"/>
      <c r="D15" s="102"/>
      <c r="E15" s="103"/>
      <c r="F15" s="104"/>
      <c r="G15" s="103"/>
      <c r="H15" s="103"/>
      <c r="I15" s="103"/>
      <c r="J15" s="103"/>
      <c r="K15" s="103"/>
      <c r="L15" s="88"/>
    </row>
    <row r="16" spans="1:30" x14ac:dyDescent="0.25">
      <c r="A16" s="102"/>
      <c r="B16" s="102"/>
      <c r="C16" s="102"/>
      <c r="D16" s="102"/>
      <c r="E16" s="103"/>
      <c r="F16" s="104"/>
      <c r="G16" s="103"/>
      <c r="H16" s="103"/>
      <c r="I16" s="103"/>
      <c r="J16" s="103"/>
      <c r="K16" s="103"/>
      <c r="L16" s="88"/>
    </row>
    <row r="17" spans="1:12" x14ac:dyDescent="0.25">
      <c r="A17" s="102" t="s">
        <v>57</v>
      </c>
      <c r="B17" s="102"/>
      <c r="C17" s="102"/>
      <c r="D17" s="102"/>
      <c r="E17" s="103"/>
      <c r="F17" s="104"/>
      <c r="G17" s="103"/>
      <c r="H17" s="103"/>
      <c r="I17" s="103"/>
      <c r="J17" s="103"/>
      <c r="K17" s="103"/>
      <c r="L17" s="88"/>
    </row>
    <row r="18" spans="1:12" x14ac:dyDescent="0.25">
      <c r="A18" s="101" t="s">
        <v>58</v>
      </c>
      <c r="B18" s="102"/>
      <c r="C18" s="102"/>
      <c r="D18" s="102"/>
      <c r="E18" s="103"/>
      <c r="F18" s="104"/>
      <c r="G18" s="103"/>
      <c r="H18" s="103"/>
      <c r="I18" s="103"/>
      <c r="J18" s="103"/>
      <c r="K18" s="103"/>
      <c r="L18" s="88"/>
    </row>
    <row r="19" spans="1:12" x14ac:dyDescent="0.25">
      <c r="A19" s="101" t="s">
        <v>76</v>
      </c>
      <c r="B19" s="102"/>
      <c r="C19" s="102"/>
      <c r="D19" s="102"/>
      <c r="E19" s="103"/>
      <c r="F19" s="104"/>
      <c r="G19" s="103"/>
      <c r="H19" s="103"/>
      <c r="I19" s="103"/>
      <c r="J19" s="103"/>
      <c r="K19" s="103"/>
      <c r="L19" s="88"/>
    </row>
    <row r="20" spans="1:12" x14ac:dyDescent="0.25">
      <c r="A20" s="105" t="s">
        <v>59</v>
      </c>
      <c r="B20" s="102"/>
      <c r="C20" s="102"/>
      <c r="D20" s="102"/>
      <c r="E20" s="103"/>
      <c r="F20" s="104"/>
      <c r="G20" s="103"/>
      <c r="H20" s="103"/>
      <c r="I20" s="103"/>
      <c r="J20" s="103"/>
      <c r="K20" s="103"/>
      <c r="L20" s="88"/>
    </row>
    <row r="21" spans="1:12" x14ac:dyDescent="0.25">
      <c r="A21" s="105" t="s">
        <v>60</v>
      </c>
      <c r="B21" s="102"/>
      <c r="C21" s="102"/>
      <c r="D21" s="102"/>
      <c r="E21" s="103"/>
      <c r="F21" s="104"/>
      <c r="G21" s="103"/>
      <c r="H21" s="103"/>
      <c r="I21" s="103"/>
      <c r="J21" s="103"/>
      <c r="K21" s="103"/>
      <c r="L21" s="88"/>
    </row>
    <row r="22" spans="1:12" x14ac:dyDescent="0.25">
      <c r="A22" s="102"/>
      <c r="B22" s="102"/>
      <c r="C22" s="102"/>
      <c r="D22" s="102"/>
      <c r="E22" s="103"/>
      <c r="F22" s="104"/>
      <c r="G22" s="103"/>
      <c r="H22" s="103"/>
      <c r="I22" s="103"/>
      <c r="J22" s="103"/>
      <c r="K22" s="103"/>
      <c r="L22" s="88"/>
    </row>
    <row r="23" spans="1:12" x14ac:dyDescent="0.25">
      <c r="A23" s="102" t="s">
        <v>61</v>
      </c>
      <c r="B23" s="102"/>
      <c r="C23" s="102"/>
      <c r="D23" s="102"/>
      <c r="E23" s="103"/>
      <c r="F23" s="104"/>
      <c r="G23" s="103"/>
      <c r="H23" s="103"/>
      <c r="I23" s="103"/>
      <c r="J23" s="103"/>
      <c r="K23" s="103"/>
      <c r="L23" s="88"/>
    </row>
    <row r="24" spans="1:12" x14ac:dyDescent="0.25">
      <c r="A24" s="102"/>
      <c r="B24" s="102"/>
      <c r="C24" s="102"/>
      <c r="D24" s="102"/>
      <c r="E24" s="103"/>
      <c r="F24" s="104"/>
      <c r="G24" s="103"/>
      <c r="H24" s="103"/>
      <c r="I24" s="103"/>
      <c r="J24" s="103"/>
      <c r="K24" s="103"/>
      <c r="L24" s="88"/>
    </row>
    <row r="25" spans="1:12" x14ac:dyDescent="0.25">
      <c r="A25" s="102" t="s">
        <v>62</v>
      </c>
      <c r="B25" s="102"/>
      <c r="C25" s="102"/>
      <c r="D25" s="102"/>
      <c r="E25" s="103"/>
      <c r="F25" s="104"/>
      <c r="G25" s="103"/>
      <c r="H25" s="103"/>
      <c r="I25" s="103"/>
      <c r="J25" s="103"/>
      <c r="K25" s="103"/>
    </row>
    <row r="26" spans="1:12" x14ac:dyDescent="0.25">
      <c r="A26" s="102"/>
      <c r="B26" s="102"/>
      <c r="C26" s="102"/>
      <c r="D26" s="102"/>
      <c r="E26" s="103"/>
      <c r="F26" s="104"/>
      <c r="G26" s="103"/>
      <c r="H26" s="103"/>
      <c r="I26" s="103"/>
      <c r="J26" s="103"/>
      <c r="K26" s="103"/>
    </row>
    <row r="27" spans="1:12" ht="66.75" customHeight="1" x14ac:dyDescent="0.25">
      <c r="A27" s="155" t="s">
        <v>77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</sheetData>
  <protectedRanges>
    <protectedRange sqref="K12:K13" name="Rozstęp4_1_2_1"/>
    <protectedRange sqref="I12:I13" name="Rozstęp3_1_2_1"/>
    <protectedRange sqref="E12:G13" name="Rozstęp2_1_2_1"/>
  </protectedRanges>
  <mergeCells count="11">
    <mergeCell ref="B1:D1"/>
    <mergeCell ref="F1:K1"/>
    <mergeCell ref="F2:H2"/>
    <mergeCell ref="B3:D7"/>
    <mergeCell ref="E5:J6"/>
    <mergeCell ref="E7:J7"/>
    <mergeCell ref="B8:D8"/>
    <mergeCell ref="E8:J8"/>
    <mergeCell ref="D10:G10"/>
    <mergeCell ref="A14:E14"/>
    <mergeCell ref="A27:K27"/>
  </mergeCells>
  <conditionalFormatting sqref="E5 L5:M6">
    <cfRule type="expression" dxfId="15" priority="2">
      <formula>$E$5="Nie składamy oferty w zakresie przedmiotowego zadania"</formula>
    </cfRule>
  </conditionalFormatting>
  <conditionalFormatting sqref="E7 L7:M7">
    <cfRule type="expression" dxfId="14" priority="1">
      <formula>$E$7="Przekroczona ilość liczb po przecinku w przynajmniej jednej cenie"</formula>
    </cfRule>
  </conditionalFormatting>
  <pageMargins left="0.7" right="0.7" top="0.75" bottom="0.75" header="0.3" footer="0.3"/>
  <pageSetup paperSize="9" scale="57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zoomScaleNormal="100" workbookViewId="0">
      <selection activeCell="G12" sqref="G12"/>
    </sheetView>
  </sheetViews>
  <sheetFormatPr defaultRowHeight="15" x14ac:dyDescent="0.25"/>
  <cols>
    <col min="1" max="1" width="5.85546875" style="59" customWidth="1"/>
    <col min="2" max="2" width="58.85546875" style="59" customWidth="1"/>
    <col min="3" max="3" width="6.42578125" style="59" customWidth="1"/>
    <col min="4" max="4" width="9.85546875" style="59" customWidth="1"/>
    <col min="5" max="5" width="32" style="76" customWidth="1"/>
    <col min="6" max="6" width="23" style="62" customWidth="1"/>
    <col min="7" max="7" width="13" style="76" customWidth="1"/>
    <col min="8" max="9" width="15.42578125" style="76" customWidth="1"/>
    <col min="10" max="10" width="25.28515625" style="76" bestFit="1" customWidth="1"/>
    <col min="11" max="11" width="25.28515625" style="76" customWidth="1"/>
    <col min="12" max="12" width="9.140625" style="60" hidden="1" customWidth="1"/>
    <col min="13" max="19" width="0" style="60" hidden="1" customWidth="1"/>
    <col min="20" max="20" width="10" style="60" hidden="1" customWidth="1"/>
    <col min="21" max="21" width="0" style="60" hidden="1" customWidth="1"/>
    <col min="22" max="22" width="0" style="79" hidden="1" customWidth="1"/>
    <col min="23" max="26" width="0" style="61" hidden="1" customWidth="1"/>
    <col min="27" max="30" width="9.140625" style="61"/>
    <col min="31" max="16384" width="9.140625" style="59"/>
  </cols>
  <sheetData>
    <row r="1" spans="1:30" ht="63.75" customHeight="1" x14ac:dyDescent="0.25">
      <c r="B1" s="156" t="s">
        <v>65</v>
      </c>
      <c r="C1" s="157"/>
      <c r="D1" s="157"/>
      <c r="F1" s="158" t="str">
        <f ca="1">"Numer referencyjny nadany sprawie przez Zamawiającego: DO/DZ–381–1–64/22          Załącznik nr 2."&amp;C10&amp;" do SWZ"</f>
        <v>Numer referencyjny nadany sprawie przez Zamawiającego: DO/DZ–381–1–64/22          Załącznik nr 2.   6 do SWZ</v>
      </c>
      <c r="G1" s="158"/>
      <c r="H1" s="158"/>
      <c r="I1" s="158"/>
      <c r="J1" s="158"/>
      <c r="K1" s="158"/>
      <c r="L1" s="78"/>
      <c r="M1" s="78"/>
      <c r="N1" s="78"/>
    </row>
    <row r="2" spans="1:30" ht="15.75" thickBot="1" x14ac:dyDescent="0.3">
      <c r="F2" s="159"/>
      <c r="G2" s="159"/>
      <c r="H2" s="159"/>
      <c r="I2" s="75"/>
      <c r="J2" s="75"/>
      <c r="K2" s="75"/>
    </row>
    <row r="3" spans="1:30" x14ac:dyDescent="0.25">
      <c r="B3" s="160"/>
      <c r="C3" s="161"/>
      <c r="D3" s="162"/>
    </row>
    <row r="4" spans="1:30" x14ac:dyDescent="0.25">
      <c r="B4" s="163"/>
      <c r="C4" s="164"/>
      <c r="D4" s="165"/>
    </row>
    <row r="5" spans="1:30" ht="15" customHeight="1" x14ac:dyDescent="0.25">
      <c r="B5" s="163"/>
      <c r="C5" s="164"/>
      <c r="D5" s="165"/>
      <c r="E5" s="169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169"/>
      <c r="G5" s="169"/>
      <c r="H5" s="169"/>
      <c r="I5" s="169"/>
      <c r="J5" s="169"/>
      <c r="K5" s="77"/>
      <c r="L5" s="80"/>
      <c r="M5" s="80"/>
    </row>
    <row r="6" spans="1:30" ht="15" customHeight="1" x14ac:dyDescent="0.25">
      <c r="B6" s="163"/>
      <c r="C6" s="164"/>
      <c r="D6" s="165"/>
      <c r="E6" s="169"/>
      <c r="F6" s="169"/>
      <c r="G6" s="169"/>
      <c r="H6" s="169"/>
      <c r="I6" s="169"/>
      <c r="J6" s="169"/>
      <c r="K6" s="77"/>
      <c r="L6" s="80"/>
      <c r="M6" s="80"/>
    </row>
    <row r="7" spans="1:30" ht="15.75" thickBot="1" x14ac:dyDescent="0.3">
      <c r="B7" s="166"/>
      <c r="C7" s="167"/>
      <c r="D7" s="168"/>
      <c r="E7" s="152" t="str">
        <f>IF(T11&gt;0,"Przekroczona ilość liczb po przecinku w przynajmniej jednej cenie","")</f>
        <v/>
      </c>
      <c r="F7" s="152"/>
      <c r="G7" s="152"/>
      <c r="H7" s="152"/>
      <c r="I7" s="152"/>
      <c r="J7" s="152"/>
      <c r="K7" s="74"/>
      <c r="L7" s="81"/>
      <c r="M7" s="81"/>
    </row>
    <row r="8" spans="1:30" x14ac:dyDescent="0.25">
      <c r="B8" s="151" t="s">
        <v>52</v>
      </c>
      <c r="C8" s="151"/>
      <c r="D8" s="151"/>
      <c r="E8" s="152" t="str">
        <f>IF(S11&gt;0,"Niewłaściwa stawka podatku VAT","")</f>
        <v/>
      </c>
      <c r="F8" s="152"/>
      <c r="G8" s="152"/>
      <c r="H8" s="152"/>
      <c r="I8" s="152"/>
      <c r="J8" s="152"/>
      <c r="K8" s="74"/>
    </row>
    <row r="9" spans="1:30" x14ac:dyDescent="0.25">
      <c r="B9" s="63"/>
      <c r="C9" s="64"/>
      <c r="D9" s="64"/>
      <c r="E9" s="74"/>
      <c r="F9" s="65"/>
      <c r="G9" s="74"/>
      <c r="H9" s="74"/>
      <c r="I9" s="74"/>
      <c r="J9" s="74"/>
      <c r="K9" s="74"/>
    </row>
    <row r="10" spans="1:30" x14ac:dyDescent="0.25">
      <c r="A10" s="66"/>
      <c r="B10" s="67" t="s">
        <v>53</v>
      </c>
      <c r="C10" s="68" t="str">
        <f ca="1">MID(CELL("nazwa_pliku",C10),FIND("]",CELL("nazwa_pliku",C10),1)+1,35)</f>
        <v xml:space="preserve">   6</v>
      </c>
      <c r="D10" s="153" t="str">
        <f ca="1">VLOOKUP(C10,Oferta!J41:K47,2)</f>
        <v>Sotorasib</v>
      </c>
      <c r="E10" s="153"/>
      <c r="F10" s="153"/>
      <c r="G10" s="153"/>
      <c r="H10" s="69">
        <f ca="1">SUMIF(F12:F1300,"Razem",H12:H1300)</f>
        <v>0</v>
      </c>
      <c r="I10" s="69"/>
      <c r="J10" s="69">
        <f ca="1">SUMIF(F12:F1300,"Razem",J12:J1300)</f>
        <v>0</v>
      </c>
      <c r="K10" s="69"/>
      <c r="L10" s="60">
        <f>SUM(L11:L1794)</f>
        <v>0</v>
      </c>
      <c r="M10" s="60">
        <f>COUNTIF(M12:M1794,0)</f>
        <v>0</v>
      </c>
      <c r="N10" s="60">
        <f>COUNTIF(N12:N1794,0)</f>
        <v>0</v>
      </c>
      <c r="O10" s="60">
        <f>COUNTIF(O12:O1794,0)</f>
        <v>0</v>
      </c>
      <c r="P10" s="60">
        <f>COUNTIF(P12:P1794,0)</f>
        <v>0</v>
      </c>
      <c r="Q10" s="60">
        <f>SUM(M10:P10)</f>
        <v>0</v>
      </c>
    </row>
    <row r="11" spans="1:30" ht="42.75" x14ac:dyDescent="0.25">
      <c r="A11" s="82" t="s">
        <v>66</v>
      </c>
      <c r="B11" s="83" t="s">
        <v>67</v>
      </c>
      <c r="C11" s="83" t="s">
        <v>68</v>
      </c>
      <c r="D11" s="82" t="s">
        <v>69</v>
      </c>
      <c r="E11" s="84" t="s">
        <v>70</v>
      </c>
      <c r="F11" s="85" t="s">
        <v>71</v>
      </c>
      <c r="G11" s="86" t="s">
        <v>72</v>
      </c>
      <c r="H11" s="87" t="s">
        <v>73</v>
      </c>
      <c r="I11" s="87" t="s">
        <v>74</v>
      </c>
      <c r="J11" s="87" t="s">
        <v>75</v>
      </c>
      <c r="K11" s="87" t="s">
        <v>4</v>
      </c>
      <c r="L11" s="88"/>
      <c r="M11" s="60">
        <f>SUM(M12:M1794)</f>
        <v>1</v>
      </c>
      <c r="N11" s="60">
        <f>SUM(N12:N1794)</f>
        <v>1</v>
      </c>
      <c r="O11" s="60">
        <f>SUM(O12:O1794)</f>
        <v>1</v>
      </c>
      <c r="P11" s="60">
        <f>SUM(P12:P1794)</f>
        <v>1</v>
      </c>
      <c r="Q11" s="60">
        <f>SUM(M11:P11)</f>
        <v>4</v>
      </c>
      <c r="R11" s="60">
        <f>SUM(R12:R1794)</f>
        <v>0</v>
      </c>
      <c r="S11" s="60">
        <f>SUM(S12:S1794)</f>
        <v>0</v>
      </c>
      <c r="T11" s="60">
        <f>SUM(T12:T1794)</f>
        <v>0</v>
      </c>
    </row>
    <row r="12" spans="1:30" s="73" customFormat="1" ht="20.25" customHeight="1" x14ac:dyDescent="0.25">
      <c r="A12" s="89">
        <v>1</v>
      </c>
      <c r="B12" s="90" t="s">
        <v>114</v>
      </c>
      <c r="C12" s="90" t="s">
        <v>89</v>
      </c>
      <c r="D12" s="90">
        <v>1641.6</v>
      </c>
      <c r="E12" s="91"/>
      <c r="F12" s="92"/>
      <c r="G12" s="93"/>
      <c r="H12" s="94">
        <f>ROUND(D12*G12,2)</f>
        <v>0</v>
      </c>
      <c r="I12" s="95"/>
      <c r="J12" s="94">
        <f>ROUND(H12*(1+I12),2)</f>
        <v>0</v>
      </c>
      <c r="K12" s="94"/>
      <c r="L12" s="96">
        <f>IF(LEN(H12)-IFERROR(SEARCH(",",H12,1),LEN(H12))&gt;2,1,0)</f>
        <v>0</v>
      </c>
      <c r="M12" s="71">
        <f>IF(ISBLANK(E12),1,0)</f>
        <v>1</v>
      </c>
      <c r="N12" s="71">
        <f>IF(ISBLANK(F12),1,0)</f>
        <v>1</v>
      </c>
      <c r="O12" s="71">
        <f>IF(ISBLANK(G12),1,0)</f>
        <v>1</v>
      </c>
      <c r="P12" s="71">
        <f>IF(ISBLANK(I12),1,0)</f>
        <v>1</v>
      </c>
      <c r="Q12" s="71"/>
      <c r="R12" s="71">
        <f>IF(ISNUMBER(H12),0,1)</f>
        <v>0</v>
      </c>
      <c r="S12" s="71">
        <f>IF(I12=0.08,0,IF(I12=0.23,0,IF(I12=0.05,0,IF(I12=0,0,1))))</f>
        <v>0</v>
      </c>
      <c r="T12" s="70">
        <f>IF(ISERROR(IF(LEN(G12)-FIND(",",G12)&gt;4,1,0)),0,IF(LEN(G12)-FIND(",",G12)&gt;4,1,0))</f>
        <v>0</v>
      </c>
      <c r="U12" s="71"/>
      <c r="V12" s="97"/>
      <c r="W12" s="72"/>
      <c r="X12" s="72"/>
      <c r="Y12" s="72"/>
      <c r="Z12" s="72"/>
      <c r="AA12" s="72"/>
      <c r="AB12" s="72"/>
      <c r="AC12" s="72"/>
      <c r="AD12" s="72"/>
    </row>
    <row r="13" spans="1:30" s="73" customFormat="1" ht="21" customHeight="1" x14ac:dyDescent="0.25">
      <c r="A13" s="154"/>
      <c r="B13" s="154"/>
      <c r="C13" s="154"/>
      <c r="D13" s="154"/>
      <c r="E13" s="154"/>
      <c r="F13" s="98" t="s">
        <v>54</v>
      </c>
      <c r="G13" s="98" t="s">
        <v>55</v>
      </c>
      <c r="H13" s="99">
        <f ca="1">SUM(OFFSET($H$12,0,0,ROW()-12,1))</f>
        <v>0</v>
      </c>
      <c r="I13" s="100" t="s">
        <v>55</v>
      </c>
      <c r="J13" s="99">
        <f ca="1">SUM(OFFSET($J$12,0,0,ROW()-12,1))</f>
        <v>0</v>
      </c>
      <c r="K13" s="100" t="s">
        <v>55</v>
      </c>
      <c r="L13" s="88"/>
      <c r="M13" s="71"/>
      <c r="N13" s="71"/>
      <c r="O13" s="71"/>
      <c r="P13" s="71"/>
      <c r="Q13" s="71"/>
      <c r="R13" s="71"/>
      <c r="S13" s="71"/>
      <c r="T13" s="71"/>
      <c r="U13" s="71"/>
      <c r="V13" s="97"/>
      <c r="W13" s="72"/>
      <c r="X13" s="72"/>
      <c r="Y13" s="72"/>
      <c r="Z13" s="72"/>
      <c r="AA13" s="72"/>
      <c r="AB13" s="72"/>
      <c r="AC13" s="72"/>
      <c r="AD13" s="72"/>
    </row>
    <row r="14" spans="1:30" x14ac:dyDescent="0.25">
      <c r="A14" s="101" t="s">
        <v>56</v>
      </c>
      <c r="B14" s="102"/>
      <c r="C14" s="102"/>
      <c r="D14" s="102"/>
      <c r="E14" s="103"/>
      <c r="F14" s="104"/>
      <c r="G14" s="103"/>
      <c r="H14" s="103"/>
      <c r="I14" s="103"/>
      <c r="J14" s="103"/>
      <c r="K14" s="103"/>
      <c r="L14" s="88"/>
    </row>
    <row r="15" spans="1:30" x14ac:dyDescent="0.25">
      <c r="A15" s="102"/>
      <c r="B15" s="102"/>
      <c r="C15" s="102"/>
      <c r="D15" s="102"/>
      <c r="E15" s="103"/>
      <c r="F15" s="104"/>
      <c r="G15" s="103"/>
      <c r="H15" s="103"/>
      <c r="I15" s="103"/>
      <c r="J15" s="103"/>
      <c r="K15" s="103"/>
      <c r="L15" s="88"/>
    </row>
    <row r="16" spans="1:30" x14ac:dyDescent="0.25">
      <c r="A16" s="102" t="s">
        <v>57</v>
      </c>
      <c r="B16" s="102"/>
      <c r="C16" s="102"/>
      <c r="D16" s="102"/>
      <c r="E16" s="103"/>
      <c r="F16" s="104"/>
      <c r="G16" s="103"/>
      <c r="H16" s="103"/>
      <c r="I16" s="103"/>
      <c r="J16" s="103"/>
      <c r="K16" s="103"/>
      <c r="L16" s="88"/>
    </row>
    <row r="17" spans="1:12" x14ac:dyDescent="0.25">
      <c r="A17" s="101" t="s">
        <v>58</v>
      </c>
      <c r="B17" s="102"/>
      <c r="C17" s="102"/>
      <c r="D17" s="102"/>
      <c r="E17" s="103"/>
      <c r="F17" s="104"/>
      <c r="G17" s="103"/>
      <c r="H17" s="103"/>
      <c r="I17" s="103"/>
      <c r="J17" s="103"/>
      <c r="K17" s="103"/>
      <c r="L17" s="88"/>
    </row>
    <row r="18" spans="1:12" x14ac:dyDescent="0.25">
      <c r="A18" s="101" t="s">
        <v>76</v>
      </c>
      <c r="B18" s="102"/>
      <c r="C18" s="102"/>
      <c r="D18" s="102"/>
      <c r="E18" s="103"/>
      <c r="F18" s="104"/>
      <c r="G18" s="103"/>
      <c r="H18" s="103"/>
      <c r="I18" s="103"/>
      <c r="J18" s="103"/>
      <c r="K18" s="103"/>
      <c r="L18" s="88"/>
    </row>
    <row r="19" spans="1:12" x14ac:dyDescent="0.25">
      <c r="A19" s="105" t="s">
        <v>59</v>
      </c>
      <c r="B19" s="102"/>
      <c r="C19" s="102"/>
      <c r="D19" s="102"/>
      <c r="E19" s="103"/>
      <c r="F19" s="104"/>
      <c r="G19" s="103"/>
      <c r="H19" s="103"/>
      <c r="I19" s="103"/>
      <c r="J19" s="103"/>
      <c r="K19" s="103"/>
      <c r="L19" s="88"/>
    </row>
    <row r="20" spans="1:12" x14ac:dyDescent="0.25">
      <c r="A20" s="105" t="s">
        <v>60</v>
      </c>
      <c r="B20" s="102"/>
      <c r="C20" s="102"/>
      <c r="D20" s="102"/>
      <c r="E20" s="103"/>
      <c r="F20" s="104"/>
      <c r="G20" s="103"/>
      <c r="H20" s="103"/>
      <c r="I20" s="103"/>
      <c r="J20" s="103"/>
      <c r="K20" s="103"/>
      <c r="L20" s="88"/>
    </row>
    <row r="21" spans="1:12" x14ac:dyDescent="0.25">
      <c r="A21" s="102"/>
      <c r="B21" s="102"/>
      <c r="C21" s="102"/>
      <c r="D21" s="102"/>
      <c r="E21" s="103"/>
      <c r="F21" s="104"/>
      <c r="G21" s="103"/>
      <c r="H21" s="103"/>
      <c r="I21" s="103"/>
      <c r="J21" s="103"/>
      <c r="K21" s="103"/>
      <c r="L21" s="88"/>
    </row>
    <row r="22" spans="1:12" x14ac:dyDescent="0.25">
      <c r="A22" s="102" t="s">
        <v>61</v>
      </c>
      <c r="B22" s="102"/>
      <c r="C22" s="102"/>
      <c r="D22" s="102"/>
      <c r="E22" s="103"/>
      <c r="F22" s="104"/>
      <c r="G22" s="103"/>
      <c r="H22" s="103"/>
      <c r="I22" s="103"/>
      <c r="J22" s="103"/>
      <c r="K22" s="103"/>
      <c r="L22" s="88"/>
    </row>
    <row r="23" spans="1:12" x14ac:dyDescent="0.25">
      <c r="A23" s="102"/>
      <c r="B23" s="102"/>
      <c r="C23" s="102"/>
      <c r="D23" s="102"/>
      <c r="E23" s="103"/>
      <c r="F23" s="104"/>
      <c r="G23" s="103"/>
      <c r="H23" s="103"/>
      <c r="I23" s="103"/>
      <c r="J23" s="103"/>
      <c r="K23" s="103"/>
      <c r="L23" s="88"/>
    </row>
    <row r="24" spans="1:12" x14ac:dyDescent="0.25">
      <c r="A24" s="102" t="s">
        <v>62</v>
      </c>
      <c r="B24" s="102"/>
      <c r="C24" s="102"/>
      <c r="D24" s="102"/>
      <c r="E24" s="103"/>
      <c r="F24" s="104"/>
      <c r="G24" s="103"/>
      <c r="H24" s="103"/>
      <c r="I24" s="103"/>
      <c r="J24" s="103"/>
      <c r="K24" s="103"/>
    </row>
    <row r="25" spans="1:12" x14ac:dyDescent="0.25">
      <c r="A25" s="102"/>
      <c r="B25" s="102"/>
      <c r="C25" s="102"/>
      <c r="D25" s="102"/>
      <c r="E25" s="103"/>
      <c r="F25" s="104"/>
      <c r="G25" s="103"/>
      <c r="H25" s="103"/>
      <c r="I25" s="103"/>
      <c r="J25" s="103"/>
      <c r="K25" s="103"/>
    </row>
    <row r="26" spans="1:12" ht="66.75" customHeight="1" x14ac:dyDescent="0.25">
      <c r="A26" s="155" t="s">
        <v>77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</sheetData>
  <protectedRanges>
    <protectedRange sqref="K12" name="Rozstęp4_1_2_1"/>
    <protectedRange sqref="I12" name="Rozstęp3_1_2_1"/>
    <protectedRange sqref="E12:G12" name="Rozstęp2_1_2_1"/>
  </protectedRanges>
  <mergeCells count="11">
    <mergeCell ref="B1:D1"/>
    <mergeCell ref="F1:K1"/>
    <mergeCell ref="F2:H2"/>
    <mergeCell ref="B3:D7"/>
    <mergeCell ref="E5:J6"/>
    <mergeCell ref="E7:J7"/>
    <mergeCell ref="B8:D8"/>
    <mergeCell ref="E8:J8"/>
    <mergeCell ref="D10:G10"/>
    <mergeCell ref="A13:E13"/>
    <mergeCell ref="A26:K26"/>
  </mergeCells>
  <conditionalFormatting sqref="E5 L5:M6">
    <cfRule type="expression" dxfId="13" priority="2">
      <formula>$E$5="Nie składamy oferty w zakresie przedmiotowego zadania"</formula>
    </cfRule>
  </conditionalFormatting>
  <conditionalFormatting sqref="E7 L7:M7">
    <cfRule type="expression" dxfId="12" priority="1">
      <formula>$E$7="Przekroczona ilość liczb po przecinku w przynajmniej jednej cenie"</formula>
    </cfRule>
  </conditionalFormatting>
  <pageMargins left="0.7" right="0.7" top="0.75" bottom="0.75" header="0.3" footer="0.3"/>
  <pageSetup paperSize="9" scale="57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zoomScaleNormal="100" workbookViewId="0">
      <selection activeCell="F1" sqref="F1:K1"/>
    </sheetView>
  </sheetViews>
  <sheetFormatPr defaultRowHeight="15" x14ac:dyDescent="0.25"/>
  <cols>
    <col min="1" max="1" width="5.85546875" style="59" customWidth="1"/>
    <col min="2" max="2" width="58.85546875" style="59" customWidth="1"/>
    <col min="3" max="3" width="6.42578125" style="59" customWidth="1"/>
    <col min="4" max="4" width="9.85546875" style="59" customWidth="1"/>
    <col min="5" max="5" width="32" style="76" customWidth="1"/>
    <col min="6" max="6" width="23" style="62" customWidth="1"/>
    <col min="7" max="7" width="13" style="76" customWidth="1"/>
    <col min="8" max="9" width="15.42578125" style="76" customWidth="1"/>
    <col min="10" max="10" width="25.28515625" style="76" bestFit="1" customWidth="1"/>
    <col min="11" max="11" width="25.28515625" style="76" customWidth="1"/>
    <col min="12" max="12" width="9.140625" style="60" hidden="1" customWidth="1"/>
    <col min="13" max="19" width="0" style="60" hidden="1" customWidth="1"/>
    <col min="20" max="20" width="10" style="60" hidden="1" customWidth="1"/>
    <col min="21" max="21" width="0" style="60" hidden="1" customWidth="1"/>
    <col min="22" max="22" width="0" style="79" hidden="1" customWidth="1"/>
    <col min="23" max="26" width="0" style="61" hidden="1" customWidth="1"/>
    <col min="27" max="30" width="9.140625" style="61"/>
    <col min="31" max="16384" width="9.140625" style="59"/>
  </cols>
  <sheetData>
    <row r="1" spans="1:30" ht="63.75" customHeight="1" x14ac:dyDescent="0.25">
      <c r="B1" s="156" t="s">
        <v>65</v>
      </c>
      <c r="C1" s="157"/>
      <c r="D1" s="157"/>
      <c r="F1" s="158" t="str">
        <f ca="1">"Numer referencyjny nadany sprawie przez Zamawiającego: DO/DZ–381–1–64/22          Załącznik nr 2."&amp;C10&amp;" do SWZ"</f>
        <v>Numer referencyjny nadany sprawie przez Zamawiającego: DO/DZ–381–1–64/22          Załącznik nr 2.   7 do SWZ</v>
      </c>
      <c r="G1" s="158"/>
      <c r="H1" s="158"/>
      <c r="I1" s="158"/>
      <c r="J1" s="158"/>
      <c r="K1" s="158"/>
      <c r="L1" s="78"/>
      <c r="M1" s="78"/>
      <c r="N1" s="78"/>
    </row>
    <row r="2" spans="1:30" ht="15.75" thickBot="1" x14ac:dyDescent="0.3">
      <c r="F2" s="159"/>
      <c r="G2" s="159"/>
      <c r="H2" s="159"/>
      <c r="I2" s="75"/>
      <c r="J2" s="75"/>
      <c r="K2" s="75"/>
    </row>
    <row r="3" spans="1:30" x14ac:dyDescent="0.25">
      <c r="B3" s="160"/>
      <c r="C3" s="161"/>
      <c r="D3" s="162"/>
    </row>
    <row r="4" spans="1:30" x14ac:dyDescent="0.25">
      <c r="B4" s="163"/>
      <c r="C4" s="164"/>
      <c r="D4" s="165"/>
    </row>
    <row r="5" spans="1:30" ht="15" customHeight="1" x14ac:dyDescent="0.25">
      <c r="B5" s="163"/>
      <c r="C5" s="164"/>
      <c r="D5" s="165"/>
      <c r="E5" s="169" t="str">
        <f>IF(Q10=0,"Nie składamy oferty w zakresie przedmiotowego zadania",IF(Q11&gt;0,"Nie wszystkie wymagane pola zostały wypełnione",IF(L10=0,IF(R11&gt;0,"Jedna z podanych wartości brutto nie jest liczbą",""),"Jedna z podanych wartości brutto nie spełnia warunków SIWZ")))</f>
        <v>Nie składamy oferty w zakresie przedmiotowego zadania</v>
      </c>
      <c r="F5" s="169"/>
      <c r="G5" s="169"/>
      <c r="H5" s="169"/>
      <c r="I5" s="169"/>
      <c r="J5" s="169"/>
      <c r="K5" s="77"/>
      <c r="L5" s="80"/>
      <c r="M5" s="80"/>
    </row>
    <row r="6" spans="1:30" ht="15" customHeight="1" x14ac:dyDescent="0.25">
      <c r="B6" s="163"/>
      <c r="C6" s="164"/>
      <c r="D6" s="165"/>
      <c r="E6" s="169"/>
      <c r="F6" s="169"/>
      <c r="G6" s="169"/>
      <c r="H6" s="169"/>
      <c r="I6" s="169"/>
      <c r="J6" s="169"/>
      <c r="K6" s="77"/>
      <c r="L6" s="80"/>
      <c r="M6" s="80"/>
    </row>
    <row r="7" spans="1:30" ht="15.75" thickBot="1" x14ac:dyDescent="0.3">
      <c r="B7" s="166"/>
      <c r="C7" s="167"/>
      <c r="D7" s="168"/>
      <c r="E7" s="152" t="str">
        <f>IF(T11&gt;0,"Przekroczona ilość liczb po przecinku w przynajmniej jednej cenie","")</f>
        <v/>
      </c>
      <c r="F7" s="152"/>
      <c r="G7" s="152"/>
      <c r="H7" s="152"/>
      <c r="I7" s="152"/>
      <c r="J7" s="152"/>
      <c r="K7" s="74"/>
      <c r="L7" s="81"/>
      <c r="M7" s="81"/>
    </row>
    <row r="8" spans="1:30" x14ac:dyDescent="0.25">
      <c r="B8" s="151" t="s">
        <v>52</v>
      </c>
      <c r="C8" s="151"/>
      <c r="D8" s="151"/>
      <c r="E8" s="152" t="str">
        <f>IF(S11&gt;0,"Niewłaściwa stawka podatku VAT","")</f>
        <v/>
      </c>
      <c r="F8" s="152"/>
      <c r="G8" s="152"/>
      <c r="H8" s="152"/>
      <c r="I8" s="152"/>
      <c r="J8" s="152"/>
      <c r="K8" s="74"/>
    </row>
    <row r="9" spans="1:30" x14ac:dyDescent="0.25">
      <c r="B9" s="63"/>
      <c r="C9" s="64"/>
      <c r="D9" s="64"/>
      <c r="E9" s="74"/>
      <c r="F9" s="65"/>
      <c r="G9" s="74"/>
      <c r="H9" s="74"/>
      <c r="I9" s="74"/>
      <c r="J9" s="74"/>
      <c r="K9" s="74"/>
    </row>
    <row r="10" spans="1:30" x14ac:dyDescent="0.25">
      <c r="A10" s="66"/>
      <c r="B10" s="67" t="s">
        <v>53</v>
      </c>
      <c r="C10" s="68" t="str">
        <f ca="1">MID(CELL("nazwa_pliku",C10),FIND("]",CELL("nazwa_pliku",C10),1)+1,35)</f>
        <v xml:space="preserve">   7</v>
      </c>
      <c r="D10" s="153" t="str">
        <f ca="1">VLOOKUP(C10,Oferta!J41:K47,2)</f>
        <v>Talazoparib</v>
      </c>
      <c r="E10" s="153"/>
      <c r="F10" s="153"/>
      <c r="G10" s="153"/>
      <c r="H10" s="69">
        <f ca="1">SUMIF(F12:F1301,"Razem",H12:H1301)</f>
        <v>0</v>
      </c>
      <c r="I10" s="69"/>
      <c r="J10" s="69">
        <f ca="1">SUMIF(F12:F1301,"Razem",J12:J1301)</f>
        <v>0</v>
      </c>
      <c r="K10" s="69"/>
      <c r="L10" s="60">
        <f>SUM(L11:L1795)</f>
        <v>0</v>
      </c>
      <c r="M10" s="60">
        <f>COUNTIF(M12:M1795,0)</f>
        <v>0</v>
      </c>
      <c r="N10" s="60">
        <f>COUNTIF(N12:N1795,0)</f>
        <v>0</v>
      </c>
      <c r="O10" s="60">
        <f>COUNTIF(O12:O1795,0)</f>
        <v>0</v>
      </c>
      <c r="P10" s="60">
        <f>COUNTIF(P12:P1795,0)</f>
        <v>0</v>
      </c>
      <c r="Q10" s="60">
        <f>SUM(M10:P10)</f>
        <v>0</v>
      </c>
    </row>
    <row r="11" spans="1:30" ht="42.75" x14ac:dyDescent="0.25">
      <c r="A11" s="82" t="s">
        <v>66</v>
      </c>
      <c r="B11" s="83" t="s">
        <v>67</v>
      </c>
      <c r="C11" s="83" t="s">
        <v>68</v>
      </c>
      <c r="D11" s="82" t="s">
        <v>69</v>
      </c>
      <c r="E11" s="84" t="s">
        <v>70</v>
      </c>
      <c r="F11" s="85" t="s">
        <v>71</v>
      </c>
      <c r="G11" s="86" t="s">
        <v>72</v>
      </c>
      <c r="H11" s="87" t="s">
        <v>73</v>
      </c>
      <c r="I11" s="87" t="s">
        <v>74</v>
      </c>
      <c r="J11" s="87" t="s">
        <v>75</v>
      </c>
      <c r="K11" s="87" t="s">
        <v>4</v>
      </c>
      <c r="L11" s="88"/>
      <c r="M11" s="60">
        <f>SUM(M12:M1795)</f>
        <v>2</v>
      </c>
      <c r="N11" s="60">
        <f>SUM(N12:N1795)</f>
        <v>2</v>
      </c>
      <c r="O11" s="60">
        <f>SUM(O12:O1795)</f>
        <v>2</v>
      </c>
      <c r="P11" s="60">
        <f>SUM(P12:P1795)</f>
        <v>2</v>
      </c>
      <c r="Q11" s="60">
        <f>SUM(M11:P11)</f>
        <v>8</v>
      </c>
      <c r="R11" s="60">
        <f>SUM(R12:R1795)</f>
        <v>0</v>
      </c>
      <c r="S11" s="60">
        <f>SUM(S12:S1795)</f>
        <v>0</v>
      </c>
      <c r="T11" s="60">
        <f>SUM(T12:T1795)</f>
        <v>0</v>
      </c>
    </row>
    <row r="12" spans="1:30" s="73" customFormat="1" ht="19.5" customHeight="1" x14ac:dyDescent="0.25">
      <c r="A12" s="89">
        <v>1</v>
      </c>
      <c r="B12" s="90" t="s">
        <v>115</v>
      </c>
      <c r="C12" s="90" t="s">
        <v>88</v>
      </c>
      <c r="D12" s="90">
        <v>1830</v>
      </c>
      <c r="E12" s="91"/>
      <c r="F12" s="92"/>
      <c r="G12" s="93"/>
      <c r="H12" s="94">
        <f>ROUND(D12*G12,2)</f>
        <v>0</v>
      </c>
      <c r="I12" s="95"/>
      <c r="J12" s="94">
        <f>ROUND(H12*(1+I12),2)</f>
        <v>0</v>
      </c>
      <c r="K12" s="94"/>
      <c r="L12" s="96">
        <f>IF(LEN(H12)-IFERROR(SEARCH(",",H12,1),LEN(H12))&gt;2,1,0)</f>
        <v>0</v>
      </c>
      <c r="M12" s="71">
        <f t="shared" ref="M12:O13" si="0">IF(ISBLANK(E12),1,0)</f>
        <v>1</v>
      </c>
      <c r="N12" s="71">
        <f t="shared" si="0"/>
        <v>1</v>
      </c>
      <c r="O12" s="71">
        <f t="shared" si="0"/>
        <v>1</v>
      </c>
      <c r="P12" s="71">
        <f>IF(ISBLANK(I12),1,0)</f>
        <v>1</v>
      </c>
      <c r="Q12" s="71"/>
      <c r="R12" s="71">
        <f>IF(ISNUMBER(H12),0,1)</f>
        <v>0</v>
      </c>
      <c r="S12" s="71">
        <f>IF(I12=0.08,0,IF(I12=0.23,0,IF(I12=0.05,0,IF(I12=0,0,1))))</f>
        <v>0</v>
      </c>
      <c r="T12" s="70">
        <f>IF(ISERROR(IF(LEN(G12)-FIND(",",G12)&gt;4,1,0)),0,IF(LEN(G12)-FIND(",",G12)&gt;4,1,0))</f>
        <v>0</v>
      </c>
      <c r="U12" s="71"/>
      <c r="V12" s="97"/>
      <c r="W12" s="72"/>
      <c r="X12" s="72"/>
      <c r="Y12" s="72"/>
      <c r="Z12" s="72"/>
      <c r="AA12" s="72"/>
      <c r="AB12" s="72"/>
      <c r="AC12" s="72"/>
      <c r="AD12" s="72"/>
    </row>
    <row r="13" spans="1:30" s="73" customFormat="1" ht="19.5" customHeight="1" x14ac:dyDescent="0.25">
      <c r="A13" s="89">
        <v>2</v>
      </c>
      <c r="B13" s="90" t="s">
        <v>116</v>
      </c>
      <c r="C13" s="90" t="s">
        <v>88</v>
      </c>
      <c r="D13" s="90">
        <v>2550</v>
      </c>
      <c r="E13" s="91"/>
      <c r="F13" s="92"/>
      <c r="G13" s="93"/>
      <c r="H13" s="94">
        <f>ROUND(D13*G13,2)</f>
        <v>0</v>
      </c>
      <c r="I13" s="95"/>
      <c r="J13" s="94">
        <f>ROUND(H13*(1+I13),2)</f>
        <v>0</v>
      </c>
      <c r="K13" s="94"/>
      <c r="L13" s="96">
        <f>IF(LEN(H13)-IFERROR(SEARCH(",",H13,1),LEN(H13))&gt;2,1,0)</f>
        <v>0</v>
      </c>
      <c r="M13" s="71">
        <f t="shared" si="0"/>
        <v>1</v>
      </c>
      <c r="N13" s="71">
        <f t="shared" si="0"/>
        <v>1</v>
      </c>
      <c r="O13" s="71">
        <f t="shared" si="0"/>
        <v>1</v>
      </c>
      <c r="P13" s="71">
        <f>IF(ISBLANK(I13),1,0)</f>
        <v>1</v>
      </c>
      <c r="Q13" s="71"/>
      <c r="R13" s="71">
        <f>IF(ISNUMBER(H13),0,1)</f>
        <v>0</v>
      </c>
      <c r="S13" s="71">
        <f>IF(I13=0.08,0,IF(I13=0.23,0,IF(I13=0.05,0,IF(I13=0,0,1))))</f>
        <v>0</v>
      </c>
      <c r="T13" s="70">
        <f>IF(ISERROR(IF(LEN(G13)-FIND(",",G13)&gt;4,1,0)),0,IF(LEN(G13)-FIND(",",G13)&gt;4,1,0))</f>
        <v>0</v>
      </c>
      <c r="U13" s="71"/>
      <c r="V13" s="97"/>
      <c r="W13" s="72"/>
      <c r="X13" s="72"/>
      <c r="Y13" s="72"/>
      <c r="Z13" s="72"/>
      <c r="AA13" s="72"/>
      <c r="AB13" s="72"/>
      <c r="AC13" s="72"/>
      <c r="AD13" s="72"/>
    </row>
    <row r="14" spans="1:30" s="73" customFormat="1" ht="21" customHeight="1" x14ac:dyDescent="0.25">
      <c r="A14" s="154"/>
      <c r="B14" s="154"/>
      <c r="C14" s="154"/>
      <c r="D14" s="154"/>
      <c r="E14" s="154"/>
      <c r="F14" s="98" t="s">
        <v>54</v>
      </c>
      <c r="G14" s="98" t="s">
        <v>55</v>
      </c>
      <c r="H14" s="99">
        <f ca="1">SUM(OFFSET($H$12,0,0,ROW()-12,1))</f>
        <v>0</v>
      </c>
      <c r="I14" s="100" t="s">
        <v>55</v>
      </c>
      <c r="J14" s="99">
        <f ca="1">SUM(OFFSET($J$12,0,0,ROW()-12,1))</f>
        <v>0</v>
      </c>
      <c r="K14" s="100" t="s">
        <v>55</v>
      </c>
      <c r="L14" s="88"/>
      <c r="M14" s="71"/>
      <c r="N14" s="71"/>
      <c r="O14" s="71"/>
      <c r="P14" s="71"/>
      <c r="Q14" s="71"/>
      <c r="R14" s="71"/>
      <c r="S14" s="71"/>
      <c r="T14" s="71"/>
      <c r="U14" s="71"/>
      <c r="V14" s="97"/>
      <c r="W14" s="72"/>
      <c r="X14" s="72"/>
      <c r="Y14" s="72"/>
      <c r="Z14" s="72"/>
      <c r="AA14" s="72"/>
      <c r="AB14" s="72"/>
      <c r="AC14" s="72"/>
      <c r="AD14" s="72"/>
    </row>
    <row r="15" spans="1:30" x14ac:dyDescent="0.25">
      <c r="A15" s="101" t="s">
        <v>56</v>
      </c>
      <c r="B15" s="102"/>
      <c r="C15" s="102"/>
      <c r="D15" s="102"/>
      <c r="E15" s="103"/>
      <c r="F15" s="104"/>
      <c r="G15" s="103"/>
      <c r="H15" s="103"/>
      <c r="I15" s="103"/>
      <c r="J15" s="103"/>
      <c r="K15" s="103"/>
      <c r="L15" s="88"/>
    </row>
    <row r="16" spans="1:30" x14ac:dyDescent="0.25">
      <c r="A16" s="102"/>
      <c r="B16" s="102"/>
      <c r="C16" s="102"/>
      <c r="D16" s="102"/>
      <c r="E16" s="103"/>
      <c r="F16" s="104"/>
      <c r="G16" s="103"/>
      <c r="H16" s="103"/>
      <c r="I16" s="103"/>
      <c r="J16" s="103"/>
      <c r="K16" s="103"/>
      <c r="L16" s="88"/>
    </row>
    <row r="17" spans="1:12" x14ac:dyDescent="0.25">
      <c r="A17" s="102" t="s">
        <v>57</v>
      </c>
      <c r="B17" s="102"/>
      <c r="C17" s="102"/>
      <c r="D17" s="102"/>
      <c r="E17" s="103"/>
      <c r="F17" s="104"/>
      <c r="G17" s="103"/>
      <c r="H17" s="103"/>
      <c r="I17" s="103"/>
      <c r="J17" s="103"/>
      <c r="K17" s="103"/>
      <c r="L17" s="88"/>
    </row>
    <row r="18" spans="1:12" x14ac:dyDescent="0.25">
      <c r="A18" s="101" t="s">
        <v>58</v>
      </c>
      <c r="B18" s="102"/>
      <c r="C18" s="102"/>
      <c r="D18" s="102"/>
      <c r="E18" s="103"/>
      <c r="F18" s="104"/>
      <c r="G18" s="103"/>
      <c r="H18" s="103"/>
      <c r="I18" s="103"/>
      <c r="J18" s="103"/>
      <c r="K18" s="103"/>
      <c r="L18" s="88"/>
    </row>
    <row r="19" spans="1:12" x14ac:dyDescent="0.25">
      <c r="A19" s="101" t="s">
        <v>76</v>
      </c>
      <c r="B19" s="102"/>
      <c r="C19" s="102"/>
      <c r="D19" s="102"/>
      <c r="E19" s="103"/>
      <c r="F19" s="104"/>
      <c r="G19" s="103"/>
      <c r="H19" s="103"/>
      <c r="I19" s="103"/>
      <c r="J19" s="103"/>
      <c r="K19" s="103"/>
      <c r="L19" s="88"/>
    </row>
    <row r="20" spans="1:12" x14ac:dyDescent="0.25">
      <c r="A20" s="105" t="s">
        <v>59</v>
      </c>
      <c r="B20" s="102"/>
      <c r="C20" s="102"/>
      <c r="D20" s="102"/>
      <c r="E20" s="103"/>
      <c r="F20" s="104"/>
      <c r="G20" s="103"/>
      <c r="H20" s="103"/>
      <c r="I20" s="103"/>
      <c r="J20" s="103"/>
      <c r="K20" s="103"/>
      <c r="L20" s="88"/>
    </row>
    <row r="21" spans="1:12" x14ac:dyDescent="0.25">
      <c r="A21" s="105" t="s">
        <v>60</v>
      </c>
      <c r="B21" s="102"/>
      <c r="C21" s="102"/>
      <c r="D21" s="102"/>
      <c r="E21" s="103"/>
      <c r="F21" s="104"/>
      <c r="G21" s="103"/>
      <c r="H21" s="103"/>
      <c r="I21" s="103"/>
      <c r="J21" s="103"/>
      <c r="K21" s="103"/>
      <c r="L21" s="88"/>
    </row>
    <row r="22" spans="1:12" x14ac:dyDescent="0.25">
      <c r="A22" s="102"/>
      <c r="B22" s="102"/>
      <c r="C22" s="102"/>
      <c r="D22" s="102"/>
      <c r="E22" s="103"/>
      <c r="F22" s="104"/>
      <c r="G22" s="103"/>
      <c r="H22" s="103"/>
      <c r="I22" s="103"/>
      <c r="J22" s="103"/>
      <c r="K22" s="103"/>
      <c r="L22" s="88"/>
    </row>
    <row r="23" spans="1:12" x14ac:dyDescent="0.25">
      <c r="A23" s="102" t="s">
        <v>61</v>
      </c>
      <c r="B23" s="102"/>
      <c r="C23" s="102"/>
      <c r="D23" s="102"/>
      <c r="E23" s="103"/>
      <c r="F23" s="104"/>
      <c r="G23" s="103"/>
      <c r="H23" s="103"/>
      <c r="I23" s="103"/>
      <c r="J23" s="103"/>
      <c r="K23" s="103"/>
      <c r="L23" s="88"/>
    </row>
    <row r="24" spans="1:12" x14ac:dyDescent="0.25">
      <c r="A24" s="102"/>
      <c r="B24" s="102"/>
      <c r="C24" s="102"/>
      <c r="D24" s="102"/>
      <c r="E24" s="103"/>
      <c r="F24" s="104"/>
      <c r="G24" s="103"/>
      <c r="H24" s="103"/>
      <c r="I24" s="103"/>
      <c r="J24" s="103"/>
      <c r="K24" s="103"/>
      <c r="L24" s="88"/>
    </row>
    <row r="25" spans="1:12" x14ac:dyDescent="0.25">
      <c r="A25" s="102" t="s">
        <v>62</v>
      </c>
      <c r="B25" s="102"/>
      <c r="C25" s="102"/>
      <c r="D25" s="102"/>
      <c r="E25" s="103"/>
      <c r="F25" s="104"/>
      <c r="G25" s="103"/>
      <c r="H25" s="103"/>
      <c r="I25" s="103"/>
      <c r="J25" s="103"/>
      <c r="K25" s="103"/>
    </row>
    <row r="26" spans="1:12" x14ac:dyDescent="0.25">
      <c r="A26" s="102"/>
      <c r="B26" s="102"/>
      <c r="C26" s="102"/>
      <c r="D26" s="102"/>
      <c r="E26" s="103"/>
      <c r="F26" s="104"/>
      <c r="G26" s="103"/>
      <c r="H26" s="103"/>
      <c r="I26" s="103"/>
      <c r="J26" s="103"/>
      <c r="K26" s="103"/>
    </row>
    <row r="27" spans="1:12" ht="66.75" customHeight="1" x14ac:dyDescent="0.25">
      <c r="A27" s="155" t="s">
        <v>77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</sheetData>
  <protectedRanges>
    <protectedRange sqref="K12:K13" name="Rozstęp4_1_2_1"/>
    <protectedRange sqref="I12:I13" name="Rozstęp3_1_2_1"/>
    <protectedRange sqref="E12:G13" name="Rozstęp2_1_2_1"/>
  </protectedRanges>
  <mergeCells count="11">
    <mergeCell ref="B1:D1"/>
    <mergeCell ref="F1:K1"/>
    <mergeCell ref="F2:H2"/>
    <mergeCell ref="B3:D7"/>
    <mergeCell ref="E5:J6"/>
    <mergeCell ref="E7:J7"/>
    <mergeCell ref="B8:D8"/>
    <mergeCell ref="E8:J8"/>
    <mergeCell ref="D10:G10"/>
    <mergeCell ref="A14:E14"/>
    <mergeCell ref="A27:K27"/>
  </mergeCells>
  <conditionalFormatting sqref="E5 L5:M6">
    <cfRule type="expression" dxfId="11" priority="2">
      <formula>$E$5="Nie składamy oferty w zakresie przedmiotowego zadania"</formula>
    </cfRule>
  </conditionalFormatting>
  <conditionalFormatting sqref="E7 L7:M7">
    <cfRule type="expression" dxfId="10" priority="1">
      <formula>$E$7="Przekroczona ilość liczb po przecinku w przynajmniej jednej cenie"</formula>
    </cfRule>
  </conditionalFormatting>
  <pageMargins left="0.7" right="0.7" top="0.75" bottom="0.75" header="0.3" footer="0.3"/>
  <pageSetup paperSize="9" scale="5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Oferta</vt:lpstr>
      <vt:lpstr>   1</vt:lpstr>
      <vt:lpstr>   2</vt:lpstr>
      <vt:lpstr>   3</vt:lpstr>
      <vt:lpstr>   4</vt:lpstr>
      <vt:lpstr>   5</vt:lpstr>
      <vt:lpstr>   6</vt:lpstr>
      <vt:lpstr>   7</vt:lpstr>
      <vt:lpstr>Oferta!Obszar_wydruku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Sekular</dc:creator>
  <cp:lastModifiedBy>Natalia Garcon</cp:lastModifiedBy>
  <cp:lastPrinted>2022-12-06T12:24:38Z</cp:lastPrinted>
  <dcterms:created xsi:type="dcterms:W3CDTF">2019-02-21T11:47:12Z</dcterms:created>
  <dcterms:modified xsi:type="dcterms:W3CDTF">2022-12-23T07:02:06Z</dcterms:modified>
</cp:coreProperties>
</file>