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domagalska\Desktop\32-22 LEKI\5. PYTANIA\3. TURA\"/>
    </mc:Choice>
  </mc:AlternateContent>
  <bookViews>
    <workbookView xWindow="0" yWindow="0" windowWidth="19200" windowHeight="7620" tabRatio="941"/>
  </bookViews>
  <sheets>
    <sheet name="Oferta" sheetId="1" r:id="rId1"/>
    <sheet name="   1" sheetId="658" r:id="rId2"/>
    <sheet name="   2" sheetId="657" r:id="rId3"/>
    <sheet name="   3" sheetId="656" r:id="rId4"/>
    <sheet name="   4" sheetId="655" r:id="rId5"/>
    <sheet name="   5" sheetId="654" r:id="rId6"/>
    <sheet name="   6" sheetId="653" r:id="rId7"/>
    <sheet name="   7" sheetId="652" r:id="rId8"/>
    <sheet name="   8" sheetId="651" r:id="rId9"/>
    <sheet name="   9" sheetId="650" r:id="rId10"/>
    <sheet name="  10" sheetId="649" r:id="rId11"/>
    <sheet name="  11" sheetId="648" r:id="rId12"/>
    <sheet name="  12" sheetId="647" r:id="rId13"/>
    <sheet name="  13" sheetId="646" r:id="rId14"/>
    <sheet name="  14" sheetId="645" r:id="rId15"/>
    <sheet name="  15" sheetId="644" r:id="rId16"/>
    <sheet name="  16" sheetId="643" r:id="rId17"/>
    <sheet name="  17" sheetId="642" r:id="rId18"/>
    <sheet name="  18" sheetId="641" r:id="rId19"/>
    <sheet name="  19" sheetId="640" r:id="rId20"/>
    <sheet name="  20" sheetId="639" r:id="rId21"/>
    <sheet name="  21" sheetId="638" r:id="rId22"/>
    <sheet name="  22" sheetId="637" r:id="rId23"/>
    <sheet name="  23" sheetId="636" r:id="rId24"/>
    <sheet name="  24" sheetId="635" r:id="rId25"/>
    <sheet name="  25" sheetId="634" r:id="rId26"/>
    <sheet name="  26" sheetId="633" r:id="rId27"/>
    <sheet name="  27" sheetId="632" r:id="rId28"/>
    <sheet name="  28" sheetId="631" r:id="rId29"/>
    <sheet name="  29" sheetId="630" r:id="rId30"/>
    <sheet name="  30" sheetId="629" r:id="rId31"/>
    <sheet name="  31" sheetId="628" r:id="rId32"/>
    <sheet name="  32" sheetId="627" r:id="rId33"/>
    <sheet name="  33" sheetId="626" r:id="rId34"/>
    <sheet name="  34" sheetId="625" r:id="rId35"/>
    <sheet name="  35" sheetId="624" r:id="rId36"/>
    <sheet name="  36" sheetId="623" r:id="rId37"/>
    <sheet name="  37" sheetId="622" r:id="rId38"/>
    <sheet name="  38" sheetId="621" r:id="rId39"/>
    <sheet name="  39" sheetId="620" r:id="rId40"/>
    <sheet name="  40" sheetId="619" r:id="rId41"/>
    <sheet name="  41" sheetId="618" r:id="rId42"/>
    <sheet name="  42" sheetId="617" r:id="rId43"/>
    <sheet name="  43" sheetId="616" r:id="rId44"/>
    <sheet name="  44" sheetId="615" r:id="rId45"/>
    <sheet name="  45" sheetId="614" r:id="rId46"/>
    <sheet name="  46" sheetId="613" r:id="rId47"/>
    <sheet name="  47" sheetId="612" r:id="rId48"/>
    <sheet name="  48" sheetId="611" r:id="rId49"/>
    <sheet name="  49" sheetId="610" r:id="rId50"/>
    <sheet name="  50" sheetId="609" r:id="rId51"/>
    <sheet name="  51" sheetId="608" r:id="rId52"/>
    <sheet name="  52" sheetId="607" r:id="rId53"/>
    <sheet name="  53" sheetId="606" r:id="rId54"/>
    <sheet name="  54" sheetId="605" r:id="rId55"/>
    <sheet name="  55" sheetId="604" r:id="rId56"/>
    <sheet name="  56" sheetId="603" r:id="rId57"/>
    <sheet name="  57" sheetId="602" r:id="rId58"/>
    <sheet name="  58" sheetId="601" r:id="rId59"/>
    <sheet name="  59" sheetId="600" r:id="rId60"/>
    <sheet name="  60" sheetId="599" r:id="rId61"/>
    <sheet name="  61" sheetId="598" r:id="rId62"/>
    <sheet name="  62" sheetId="597" r:id="rId63"/>
    <sheet name="  63" sheetId="596" r:id="rId64"/>
    <sheet name="  64" sheetId="595" r:id="rId65"/>
    <sheet name="  65" sheetId="594" r:id="rId66"/>
    <sheet name="  66" sheetId="593" r:id="rId67"/>
    <sheet name="  67" sheetId="592" r:id="rId68"/>
    <sheet name="  68" sheetId="591" r:id="rId69"/>
    <sheet name="  69" sheetId="590" r:id="rId70"/>
    <sheet name="  70" sheetId="589" r:id="rId71"/>
    <sheet name="  71" sheetId="588" r:id="rId72"/>
    <sheet name="  72" sheetId="587" r:id="rId73"/>
    <sheet name="  73" sheetId="586" r:id="rId74"/>
    <sheet name="  74" sheetId="585" r:id="rId75"/>
    <sheet name="  75" sheetId="584" r:id="rId76"/>
    <sheet name="  76" sheetId="583" r:id="rId77"/>
    <sheet name="  77" sheetId="582" r:id="rId78"/>
    <sheet name="  78" sheetId="581" r:id="rId79"/>
    <sheet name="  79" sheetId="580" r:id="rId80"/>
    <sheet name="  80" sheetId="579" r:id="rId81"/>
    <sheet name="  81" sheetId="578" r:id="rId82"/>
    <sheet name="  82" sheetId="577" r:id="rId83"/>
    <sheet name="  83" sheetId="576" r:id="rId84"/>
    <sheet name="  84" sheetId="575" r:id="rId85"/>
    <sheet name="  85" sheetId="574" r:id="rId86"/>
    <sheet name="  86" sheetId="573" r:id="rId87"/>
    <sheet name="  87" sheetId="572" r:id="rId88"/>
    <sheet name="  88" sheetId="571" r:id="rId89"/>
    <sheet name="  89" sheetId="570" r:id="rId90"/>
    <sheet name="  90" sheetId="569" r:id="rId91"/>
    <sheet name="  91" sheetId="568" r:id="rId92"/>
    <sheet name="  92" sheetId="567" r:id="rId93"/>
    <sheet name="  93" sheetId="566" r:id="rId94"/>
    <sheet name="  94" sheetId="565" r:id="rId95"/>
    <sheet name="  95" sheetId="564" r:id="rId96"/>
    <sheet name="  96" sheetId="563" r:id="rId97"/>
    <sheet name="  97" sheetId="562" r:id="rId98"/>
    <sheet name="  98" sheetId="561" r:id="rId99"/>
    <sheet name="  99" sheetId="560" r:id="rId100"/>
    <sheet name=" 100" sheetId="559" r:id="rId101"/>
    <sheet name=" 101" sheetId="558" r:id="rId102"/>
    <sheet name=" 102" sheetId="557" r:id="rId103"/>
    <sheet name=" 103" sheetId="556" r:id="rId104"/>
    <sheet name=" 104" sheetId="555" r:id="rId105"/>
    <sheet name=" 105" sheetId="554" r:id="rId106"/>
    <sheet name=" 106" sheetId="553" r:id="rId107"/>
    <sheet name=" 107" sheetId="552" r:id="rId108"/>
    <sheet name=" 108" sheetId="551" r:id="rId109"/>
    <sheet name=" 109" sheetId="550" r:id="rId110"/>
    <sheet name=" 110" sheetId="549" r:id="rId111"/>
    <sheet name=" 111" sheetId="548" r:id="rId112"/>
    <sheet name=" 112" sheetId="547" r:id="rId113"/>
    <sheet name=" 113" sheetId="546" r:id="rId114"/>
    <sheet name=" 114" sheetId="545" r:id="rId115"/>
    <sheet name=" 115" sheetId="544" r:id="rId116"/>
    <sheet name=" 116" sheetId="543" r:id="rId117"/>
    <sheet name=" 117" sheetId="542" r:id="rId118"/>
    <sheet name=" 118" sheetId="541" r:id="rId119"/>
    <sheet name=" 119" sheetId="540" r:id="rId120"/>
    <sheet name=" 120" sheetId="539" r:id="rId121"/>
    <sheet name=" 121" sheetId="538" r:id="rId122"/>
    <sheet name=" 122" sheetId="537" r:id="rId123"/>
    <sheet name=" 123" sheetId="536" r:id="rId124"/>
    <sheet name=" 124" sheetId="535" r:id="rId125"/>
    <sheet name=" 125" sheetId="534" r:id="rId126"/>
    <sheet name=" 126" sheetId="533" r:id="rId127"/>
    <sheet name=" 127" sheetId="532" r:id="rId128"/>
    <sheet name=" 128" sheetId="531" r:id="rId129"/>
    <sheet name=" 129" sheetId="530" r:id="rId130"/>
    <sheet name=" 130" sheetId="529" r:id="rId131"/>
  </sheets>
  <definedNames>
    <definedName name="_xlnm.Print_Area" localSheetId="0">Oferta!$A$1:$G$243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629" l="1"/>
  <c r="L12" i="629" s="1"/>
  <c r="M12" i="629"/>
  <c r="N12" i="629"/>
  <c r="O12" i="629"/>
  <c r="P12" i="629"/>
  <c r="R12" i="629"/>
  <c r="S12" i="629"/>
  <c r="T12" i="629"/>
  <c r="T14" i="602"/>
  <c r="S14" i="602"/>
  <c r="P14" i="602"/>
  <c r="O14" i="602"/>
  <c r="N14" i="602"/>
  <c r="M14" i="602"/>
  <c r="H14" i="602"/>
  <c r="J14" i="602" s="1"/>
  <c r="T13" i="602"/>
  <c r="S13" i="602"/>
  <c r="P13" i="602"/>
  <c r="O13" i="602"/>
  <c r="N13" i="602"/>
  <c r="M13" i="602"/>
  <c r="H13" i="602"/>
  <c r="R13" i="602" s="1"/>
  <c r="T12" i="602"/>
  <c r="S12" i="602"/>
  <c r="P12" i="602"/>
  <c r="O12" i="602"/>
  <c r="N12" i="602"/>
  <c r="M12" i="602"/>
  <c r="H12" i="602"/>
  <c r="R12" i="602" s="1"/>
  <c r="T18" i="602"/>
  <c r="S18" i="602"/>
  <c r="P18" i="602"/>
  <c r="O18" i="602"/>
  <c r="N18" i="602"/>
  <c r="M18" i="602"/>
  <c r="H18" i="602"/>
  <c r="R18" i="602" s="1"/>
  <c r="T17" i="602"/>
  <c r="S17" i="602"/>
  <c r="P17" i="602"/>
  <c r="O17" i="602"/>
  <c r="N17" i="602"/>
  <c r="M17" i="602"/>
  <c r="H17" i="602"/>
  <c r="L17" i="602" s="1"/>
  <c r="T16" i="602"/>
  <c r="S16" i="602"/>
  <c r="P16" i="602"/>
  <c r="O16" i="602"/>
  <c r="N16" i="602"/>
  <c r="M16" i="602"/>
  <c r="H16" i="602"/>
  <c r="J16" i="602" s="1"/>
  <c r="T15" i="602"/>
  <c r="S15" i="602"/>
  <c r="P15" i="602"/>
  <c r="O15" i="602"/>
  <c r="N15" i="602"/>
  <c r="M15" i="602"/>
  <c r="H15" i="602"/>
  <c r="R15" i="602" s="1"/>
  <c r="J12" i="629" l="1"/>
  <c r="J12" i="602"/>
  <c r="L12" i="602"/>
  <c r="R17" i="602"/>
  <c r="L18" i="602"/>
  <c r="J18" i="602"/>
  <c r="L15" i="602"/>
  <c r="R14" i="602"/>
  <c r="L14" i="602"/>
  <c r="L13" i="602"/>
  <c r="J13" i="602"/>
  <c r="J17" i="602"/>
  <c r="L16" i="602"/>
  <c r="J15" i="602"/>
  <c r="R16" i="602"/>
  <c r="T146" i="562"/>
  <c r="S146" i="562"/>
  <c r="P146" i="562"/>
  <c r="O146" i="562"/>
  <c r="N146" i="562"/>
  <c r="M146" i="562"/>
  <c r="H146" i="562"/>
  <c r="R146" i="562" s="1"/>
  <c r="T145" i="562"/>
  <c r="S145" i="562"/>
  <c r="P145" i="562"/>
  <c r="O145" i="562"/>
  <c r="N145" i="562"/>
  <c r="M145" i="562"/>
  <c r="L145" i="562"/>
  <c r="H145" i="562"/>
  <c r="R145" i="562" s="1"/>
  <c r="T144" i="562"/>
  <c r="S144" i="562"/>
  <c r="P144" i="562"/>
  <c r="O144" i="562"/>
  <c r="N144" i="562"/>
  <c r="M144" i="562"/>
  <c r="H144" i="562"/>
  <c r="R144" i="562" s="1"/>
  <c r="T143" i="562"/>
  <c r="S143" i="562"/>
  <c r="P143" i="562"/>
  <c r="O143" i="562"/>
  <c r="N143" i="562"/>
  <c r="M143" i="562"/>
  <c r="H143" i="562"/>
  <c r="L143" i="562" s="1"/>
  <c r="T142" i="562"/>
  <c r="S142" i="562"/>
  <c r="P142" i="562"/>
  <c r="O142" i="562"/>
  <c r="N142" i="562"/>
  <c r="M142" i="562"/>
  <c r="H142" i="562"/>
  <c r="R142" i="562" s="1"/>
  <c r="T141" i="562"/>
  <c r="S141" i="562"/>
  <c r="P141" i="562"/>
  <c r="O141" i="562"/>
  <c r="N141" i="562"/>
  <c r="M141" i="562"/>
  <c r="H141" i="562"/>
  <c r="L141" i="562" s="1"/>
  <c r="T140" i="562"/>
  <c r="S140" i="562"/>
  <c r="P140" i="562"/>
  <c r="O140" i="562"/>
  <c r="N140" i="562"/>
  <c r="M140" i="562"/>
  <c r="L140" i="562"/>
  <c r="H140" i="562"/>
  <c r="J140" i="562" s="1"/>
  <c r="T139" i="562"/>
  <c r="S139" i="562"/>
  <c r="P139" i="562"/>
  <c r="O139" i="562"/>
  <c r="N139" i="562"/>
  <c r="M139" i="562"/>
  <c r="H139" i="562"/>
  <c r="R139" i="562" s="1"/>
  <c r="T138" i="562"/>
  <c r="S138" i="562"/>
  <c r="P138" i="562"/>
  <c r="O138" i="562"/>
  <c r="N138" i="562"/>
  <c r="M138" i="562"/>
  <c r="H138" i="562"/>
  <c r="R138" i="562" s="1"/>
  <c r="T137" i="562"/>
  <c r="S137" i="562"/>
  <c r="P137" i="562"/>
  <c r="O137" i="562"/>
  <c r="N137" i="562"/>
  <c r="M137" i="562"/>
  <c r="H137" i="562"/>
  <c r="L137" i="562" s="1"/>
  <c r="T136" i="562"/>
  <c r="S136" i="562"/>
  <c r="P136" i="562"/>
  <c r="O136" i="562"/>
  <c r="N136" i="562"/>
  <c r="M136" i="562"/>
  <c r="H136" i="562"/>
  <c r="J136" i="562" s="1"/>
  <c r="T135" i="562"/>
  <c r="S135" i="562"/>
  <c r="P135" i="562"/>
  <c r="O135" i="562"/>
  <c r="N135" i="562"/>
  <c r="M135" i="562"/>
  <c r="H135" i="562"/>
  <c r="L135" i="562" s="1"/>
  <c r="T134" i="562"/>
  <c r="S134" i="562"/>
  <c r="P134" i="562"/>
  <c r="O134" i="562"/>
  <c r="N134" i="562"/>
  <c r="M134" i="562"/>
  <c r="H134" i="562"/>
  <c r="J134" i="562" s="1"/>
  <c r="T133" i="562"/>
  <c r="S133" i="562"/>
  <c r="P133" i="562"/>
  <c r="O133" i="562"/>
  <c r="N133" i="562"/>
  <c r="M133" i="562"/>
  <c r="H133" i="562"/>
  <c r="R133" i="562" s="1"/>
  <c r="T132" i="562"/>
  <c r="S132" i="562"/>
  <c r="P132" i="562"/>
  <c r="O132" i="562"/>
  <c r="N132" i="562"/>
  <c r="M132" i="562"/>
  <c r="H132" i="562"/>
  <c r="R132" i="562" s="1"/>
  <c r="T131" i="562"/>
  <c r="S131" i="562"/>
  <c r="P131" i="562"/>
  <c r="O131" i="562"/>
  <c r="N131" i="562"/>
  <c r="M131" i="562"/>
  <c r="J131" i="562"/>
  <c r="H131" i="562"/>
  <c r="R131" i="562" s="1"/>
  <c r="T130" i="562"/>
  <c r="S130" i="562"/>
  <c r="P130" i="562"/>
  <c r="O130" i="562"/>
  <c r="N130" i="562"/>
  <c r="M130" i="562"/>
  <c r="H130" i="562"/>
  <c r="J130" i="562" s="1"/>
  <c r="T129" i="562"/>
  <c r="S129" i="562"/>
  <c r="P129" i="562"/>
  <c r="O129" i="562"/>
  <c r="N129" i="562"/>
  <c r="M129" i="562"/>
  <c r="H129" i="562"/>
  <c r="L129" i="562" s="1"/>
  <c r="T128" i="562"/>
  <c r="S128" i="562"/>
  <c r="P128" i="562"/>
  <c r="O128" i="562"/>
  <c r="N128" i="562"/>
  <c r="M128" i="562"/>
  <c r="H128" i="562"/>
  <c r="R128" i="562" s="1"/>
  <c r="T127" i="562"/>
  <c r="S127" i="562"/>
  <c r="P127" i="562"/>
  <c r="O127" i="562"/>
  <c r="N127" i="562"/>
  <c r="M127" i="562"/>
  <c r="H127" i="562"/>
  <c r="R127" i="562" s="1"/>
  <c r="T126" i="562"/>
  <c r="S126" i="562"/>
  <c r="P126" i="562"/>
  <c r="O126" i="562"/>
  <c r="N126" i="562"/>
  <c r="M126" i="562"/>
  <c r="H126" i="562"/>
  <c r="R126" i="562" s="1"/>
  <c r="T125" i="562"/>
  <c r="S125" i="562"/>
  <c r="P125" i="562"/>
  <c r="O125" i="562"/>
  <c r="N125" i="562"/>
  <c r="M125" i="562"/>
  <c r="H125" i="562"/>
  <c r="J125" i="562" s="1"/>
  <c r="T124" i="562"/>
  <c r="S124" i="562"/>
  <c r="P124" i="562"/>
  <c r="O124" i="562"/>
  <c r="N124" i="562"/>
  <c r="M124" i="562"/>
  <c r="H124" i="562"/>
  <c r="J124" i="562" s="1"/>
  <c r="T123" i="562"/>
  <c r="S123" i="562"/>
  <c r="P123" i="562"/>
  <c r="O123" i="562"/>
  <c r="N123" i="562"/>
  <c r="M123" i="562"/>
  <c r="H123" i="562"/>
  <c r="L123" i="562" s="1"/>
  <c r="T122" i="562"/>
  <c r="S122" i="562"/>
  <c r="P122" i="562"/>
  <c r="O122" i="562"/>
  <c r="N122" i="562"/>
  <c r="M122" i="562"/>
  <c r="H122" i="562"/>
  <c r="L122" i="562" s="1"/>
  <c r="T121" i="562"/>
  <c r="S121" i="562"/>
  <c r="P121" i="562"/>
  <c r="O121" i="562"/>
  <c r="N121" i="562"/>
  <c r="M121" i="562"/>
  <c r="H121" i="562"/>
  <c r="R121" i="562" s="1"/>
  <c r="T120" i="562"/>
  <c r="S120" i="562"/>
  <c r="P120" i="562"/>
  <c r="O120" i="562"/>
  <c r="N120" i="562"/>
  <c r="M120" i="562"/>
  <c r="H120" i="562"/>
  <c r="R120" i="562" s="1"/>
  <c r="T119" i="562"/>
  <c r="S119" i="562"/>
  <c r="P119" i="562"/>
  <c r="O119" i="562"/>
  <c r="N119" i="562"/>
  <c r="M119" i="562"/>
  <c r="H119" i="562"/>
  <c r="L119" i="562" s="1"/>
  <c r="T118" i="562"/>
  <c r="S118" i="562"/>
  <c r="P118" i="562"/>
  <c r="O118" i="562"/>
  <c r="N118" i="562"/>
  <c r="M118" i="562"/>
  <c r="H118" i="562"/>
  <c r="L118" i="562" s="1"/>
  <c r="T117" i="562"/>
  <c r="S117" i="562"/>
  <c r="P117" i="562"/>
  <c r="O117" i="562"/>
  <c r="N117" i="562"/>
  <c r="M117" i="562"/>
  <c r="H117" i="562"/>
  <c r="L117" i="562" s="1"/>
  <c r="T116" i="562"/>
  <c r="S116" i="562"/>
  <c r="P116" i="562"/>
  <c r="O116" i="562"/>
  <c r="N116" i="562"/>
  <c r="M116" i="562"/>
  <c r="H116" i="562"/>
  <c r="R116" i="562" s="1"/>
  <c r="T115" i="562"/>
  <c r="S115" i="562"/>
  <c r="P115" i="562"/>
  <c r="O115" i="562"/>
  <c r="N115" i="562"/>
  <c r="M115" i="562"/>
  <c r="J115" i="562"/>
  <c r="H115" i="562"/>
  <c r="R115" i="562" s="1"/>
  <c r="T114" i="562"/>
  <c r="S114" i="562"/>
  <c r="P114" i="562"/>
  <c r="O114" i="562"/>
  <c r="N114" i="562"/>
  <c r="M114" i="562"/>
  <c r="J114" i="562"/>
  <c r="H114" i="562"/>
  <c r="L114" i="562" s="1"/>
  <c r="T113" i="562"/>
  <c r="S113" i="562"/>
  <c r="P113" i="562"/>
  <c r="O113" i="562"/>
  <c r="N113" i="562"/>
  <c r="M113" i="562"/>
  <c r="H113" i="562"/>
  <c r="L113" i="562" s="1"/>
  <c r="T112" i="562"/>
  <c r="S112" i="562"/>
  <c r="P112" i="562"/>
  <c r="O112" i="562"/>
  <c r="N112" i="562"/>
  <c r="M112" i="562"/>
  <c r="H112" i="562"/>
  <c r="L112" i="562" s="1"/>
  <c r="T111" i="562"/>
  <c r="S111" i="562"/>
  <c r="P111" i="562"/>
  <c r="O111" i="562"/>
  <c r="N111" i="562"/>
  <c r="M111" i="562"/>
  <c r="H111" i="562"/>
  <c r="L111" i="562" s="1"/>
  <c r="T110" i="562"/>
  <c r="S110" i="562"/>
  <c r="P110" i="562"/>
  <c r="O110" i="562"/>
  <c r="N110" i="562"/>
  <c r="M110" i="562"/>
  <c r="H110" i="562"/>
  <c r="R110" i="562" s="1"/>
  <c r="T109" i="562"/>
  <c r="S109" i="562"/>
  <c r="P109" i="562"/>
  <c r="O109" i="562"/>
  <c r="N109" i="562"/>
  <c r="M109" i="562"/>
  <c r="H109" i="562"/>
  <c r="R109" i="562" s="1"/>
  <c r="T108" i="562"/>
  <c r="S108" i="562"/>
  <c r="P108" i="562"/>
  <c r="O108" i="562"/>
  <c r="N108" i="562"/>
  <c r="M108" i="562"/>
  <c r="H108" i="562"/>
  <c r="R108" i="562" s="1"/>
  <c r="T107" i="562"/>
  <c r="S107" i="562"/>
  <c r="P107" i="562"/>
  <c r="O107" i="562"/>
  <c r="N107" i="562"/>
  <c r="M107" i="562"/>
  <c r="H107" i="562"/>
  <c r="R107" i="562" s="1"/>
  <c r="T106" i="562"/>
  <c r="S106" i="562"/>
  <c r="P106" i="562"/>
  <c r="O106" i="562"/>
  <c r="N106" i="562"/>
  <c r="M106" i="562"/>
  <c r="H106" i="562"/>
  <c r="L106" i="562" s="1"/>
  <c r="T105" i="562"/>
  <c r="S105" i="562"/>
  <c r="P105" i="562"/>
  <c r="O105" i="562"/>
  <c r="N105" i="562"/>
  <c r="M105" i="562"/>
  <c r="H105" i="562"/>
  <c r="L105" i="562" s="1"/>
  <c r="T104" i="562"/>
  <c r="S104" i="562"/>
  <c r="P104" i="562"/>
  <c r="O104" i="562"/>
  <c r="N104" i="562"/>
  <c r="M104" i="562"/>
  <c r="H104" i="562"/>
  <c r="J104" i="562" s="1"/>
  <c r="T103" i="562"/>
  <c r="S103" i="562"/>
  <c r="P103" i="562"/>
  <c r="O103" i="562"/>
  <c r="N103" i="562"/>
  <c r="M103" i="562"/>
  <c r="H103" i="562"/>
  <c r="R103" i="562" s="1"/>
  <c r="T102" i="562"/>
  <c r="S102" i="562"/>
  <c r="P102" i="562"/>
  <c r="O102" i="562"/>
  <c r="N102" i="562"/>
  <c r="M102" i="562"/>
  <c r="H102" i="562"/>
  <c r="R102" i="562" s="1"/>
  <c r="T101" i="562"/>
  <c r="S101" i="562"/>
  <c r="P101" i="562"/>
  <c r="O101" i="562"/>
  <c r="N101" i="562"/>
  <c r="M101" i="562"/>
  <c r="H101" i="562"/>
  <c r="R101" i="562" s="1"/>
  <c r="T100" i="562"/>
  <c r="S100" i="562"/>
  <c r="P100" i="562"/>
  <c r="O100" i="562"/>
  <c r="N100" i="562"/>
  <c r="M100" i="562"/>
  <c r="H100" i="562"/>
  <c r="L100" i="562" s="1"/>
  <c r="T99" i="562"/>
  <c r="S99" i="562"/>
  <c r="P99" i="562"/>
  <c r="O99" i="562"/>
  <c r="N99" i="562"/>
  <c r="M99" i="562"/>
  <c r="H99" i="562"/>
  <c r="L99" i="562" s="1"/>
  <c r="T98" i="562"/>
  <c r="S98" i="562"/>
  <c r="P98" i="562"/>
  <c r="O98" i="562"/>
  <c r="N98" i="562"/>
  <c r="M98" i="562"/>
  <c r="H98" i="562"/>
  <c r="R98" i="562" s="1"/>
  <c r="T97" i="562"/>
  <c r="S97" i="562"/>
  <c r="P97" i="562"/>
  <c r="O97" i="562"/>
  <c r="N97" i="562"/>
  <c r="M97" i="562"/>
  <c r="H97" i="562"/>
  <c r="R97" i="562" s="1"/>
  <c r="T96" i="562"/>
  <c r="S96" i="562"/>
  <c r="P96" i="562"/>
  <c r="O96" i="562"/>
  <c r="N96" i="562"/>
  <c r="M96" i="562"/>
  <c r="H96" i="562"/>
  <c r="R96" i="562" s="1"/>
  <c r="T95" i="562"/>
  <c r="S95" i="562"/>
  <c r="P95" i="562"/>
  <c r="O95" i="562"/>
  <c r="N95" i="562"/>
  <c r="M95" i="562"/>
  <c r="H95" i="562"/>
  <c r="L95" i="562" s="1"/>
  <c r="T94" i="562"/>
  <c r="S94" i="562"/>
  <c r="P94" i="562"/>
  <c r="O94" i="562"/>
  <c r="N94" i="562"/>
  <c r="M94" i="562"/>
  <c r="H94" i="562"/>
  <c r="L94" i="562" s="1"/>
  <c r="T93" i="562"/>
  <c r="S93" i="562"/>
  <c r="P93" i="562"/>
  <c r="O93" i="562"/>
  <c r="N93" i="562"/>
  <c r="M93" i="562"/>
  <c r="H93" i="562"/>
  <c r="L93" i="562" s="1"/>
  <c r="T92" i="562"/>
  <c r="S92" i="562"/>
  <c r="P92" i="562"/>
  <c r="O92" i="562"/>
  <c r="N92" i="562"/>
  <c r="M92" i="562"/>
  <c r="H92" i="562"/>
  <c r="J92" i="562" s="1"/>
  <c r="T91" i="562"/>
  <c r="S91" i="562"/>
  <c r="P91" i="562"/>
  <c r="O91" i="562"/>
  <c r="N91" i="562"/>
  <c r="M91" i="562"/>
  <c r="H91" i="562"/>
  <c r="R91" i="562" s="1"/>
  <c r="T90" i="562"/>
  <c r="S90" i="562"/>
  <c r="P90" i="562"/>
  <c r="O90" i="562"/>
  <c r="N90" i="562"/>
  <c r="M90" i="562"/>
  <c r="H90" i="562"/>
  <c r="R90" i="562" s="1"/>
  <c r="T89" i="562"/>
  <c r="S89" i="562"/>
  <c r="P89" i="562"/>
  <c r="O89" i="562"/>
  <c r="N89" i="562"/>
  <c r="M89" i="562"/>
  <c r="H89" i="562"/>
  <c r="R89" i="562" s="1"/>
  <c r="T88" i="562"/>
  <c r="S88" i="562"/>
  <c r="P88" i="562"/>
  <c r="O88" i="562"/>
  <c r="N88" i="562"/>
  <c r="M88" i="562"/>
  <c r="H88" i="562"/>
  <c r="L88" i="562" s="1"/>
  <c r="T87" i="562"/>
  <c r="S87" i="562"/>
  <c r="P87" i="562"/>
  <c r="O87" i="562"/>
  <c r="N87" i="562"/>
  <c r="M87" i="562"/>
  <c r="H87" i="562"/>
  <c r="L87" i="562" s="1"/>
  <c r="T86" i="562"/>
  <c r="S86" i="562"/>
  <c r="P86" i="562"/>
  <c r="O86" i="562"/>
  <c r="N86" i="562"/>
  <c r="M86" i="562"/>
  <c r="H86" i="562"/>
  <c r="J86" i="562" s="1"/>
  <c r="T85" i="562"/>
  <c r="S85" i="562"/>
  <c r="P85" i="562"/>
  <c r="O85" i="562"/>
  <c r="N85" i="562"/>
  <c r="M85" i="562"/>
  <c r="H85" i="562"/>
  <c r="R85" i="562" s="1"/>
  <c r="T84" i="562"/>
  <c r="S84" i="562"/>
  <c r="P84" i="562"/>
  <c r="O84" i="562"/>
  <c r="N84" i="562"/>
  <c r="M84" i="562"/>
  <c r="H84" i="562"/>
  <c r="L84" i="562" s="1"/>
  <c r="T83" i="562"/>
  <c r="S83" i="562"/>
  <c r="P83" i="562"/>
  <c r="O83" i="562"/>
  <c r="N83" i="562"/>
  <c r="M83" i="562"/>
  <c r="H83" i="562"/>
  <c r="R83" i="562" s="1"/>
  <c r="T82" i="562"/>
  <c r="S82" i="562"/>
  <c r="P82" i="562"/>
  <c r="O82" i="562"/>
  <c r="N82" i="562"/>
  <c r="M82" i="562"/>
  <c r="H82" i="562"/>
  <c r="L82" i="562" s="1"/>
  <c r="T81" i="562"/>
  <c r="S81" i="562"/>
  <c r="P81" i="562"/>
  <c r="O81" i="562"/>
  <c r="N81" i="562"/>
  <c r="M81" i="562"/>
  <c r="H81" i="562"/>
  <c r="L81" i="562" s="1"/>
  <c r="T80" i="562"/>
  <c r="S80" i="562"/>
  <c r="P80" i="562"/>
  <c r="O80" i="562"/>
  <c r="N80" i="562"/>
  <c r="M80" i="562"/>
  <c r="H80" i="562"/>
  <c r="J80" i="562" s="1"/>
  <c r="T79" i="562"/>
  <c r="S79" i="562"/>
  <c r="P79" i="562"/>
  <c r="O79" i="562"/>
  <c r="N79" i="562"/>
  <c r="M79" i="562"/>
  <c r="H79" i="562"/>
  <c r="R79" i="562" s="1"/>
  <c r="T78" i="562"/>
  <c r="S78" i="562"/>
  <c r="P78" i="562"/>
  <c r="O78" i="562"/>
  <c r="N78" i="562"/>
  <c r="M78" i="562"/>
  <c r="H78" i="562"/>
  <c r="R78" i="562" s="1"/>
  <c r="T77" i="562"/>
  <c r="S77" i="562"/>
  <c r="P77" i="562"/>
  <c r="O77" i="562"/>
  <c r="N77" i="562"/>
  <c r="M77" i="562"/>
  <c r="H77" i="562"/>
  <c r="R77" i="562" s="1"/>
  <c r="T76" i="562"/>
  <c r="S76" i="562"/>
  <c r="P76" i="562"/>
  <c r="O76" i="562"/>
  <c r="N76" i="562"/>
  <c r="M76" i="562"/>
  <c r="H76" i="562"/>
  <c r="L76" i="562" s="1"/>
  <c r="T75" i="562"/>
  <c r="S75" i="562"/>
  <c r="P75" i="562"/>
  <c r="O75" i="562"/>
  <c r="N75" i="562"/>
  <c r="M75" i="562"/>
  <c r="H75" i="562"/>
  <c r="L75" i="562" s="1"/>
  <c r="T74" i="562"/>
  <c r="S74" i="562"/>
  <c r="P74" i="562"/>
  <c r="O74" i="562"/>
  <c r="N74" i="562"/>
  <c r="M74" i="562"/>
  <c r="H74" i="562"/>
  <c r="J74" i="562" s="1"/>
  <c r="T73" i="562"/>
  <c r="S73" i="562"/>
  <c r="P73" i="562"/>
  <c r="O73" i="562"/>
  <c r="N73" i="562"/>
  <c r="M73" i="562"/>
  <c r="H73" i="562"/>
  <c r="R73" i="562" s="1"/>
  <c r="T72" i="562"/>
  <c r="S72" i="562"/>
  <c r="P72" i="562"/>
  <c r="O72" i="562"/>
  <c r="N72" i="562"/>
  <c r="M72" i="562"/>
  <c r="H72" i="562"/>
  <c r="R72" i="562" s="1"/>
  <c r="T71" i="562"/>
  <c r="S71" i="562"/>
  <c r="P71" i="562"/>
  <c r="O71" i="562"/>
  <c r="N71" i="562"/>
  <c r="M71" i="562"/>
  <c r="H71" i="562"/>
  <c r="R71" i="562" s="1"/>
  <c r="T70" i="562"/>
  <c r="S70" i="562"/>
  <c r="P70" i="562"/>
  <c r="O70" i="562"/>
  <c r="N70" i="562"/>
  <c r="M70" i="562"/>
  <c r="H70" i="562"/>
  <c r="L70" i="562" s="1"/>
  <c r="T69" i="562"/>
  <c r="S69" i="562"/>
  <c r="P69" i="562"/>
  <c r="O69" i="562"/>
  <c r="N69" i="562"/>
  <c r="M69" i="562"/>
  <c r="H69" i="562"/>
  <c r="L69" i="562" s="1"/>
  <c r="T68" i="562"/>
  <c r="S68" i="562"/>
  <c r="P68" i="562"/>
  <c r="O68" i="562"/>
  <c r="N68" i="562"/>
  <c r="M68" i="562"/>
  <c r="H68" i="562"/>
  <c r="J68" i="562" s="1"/>
  <c r="T67" i="562"/>
  <c r="S67" i="562"/>
  <c r="P67" i="562"/>
  <c r="O67" i="562"/>
  <c r="N67" i="562"/>
  <c r="M67" i="562"/>
  <c r="H67" i="562"/>
  <c r="R67" i="562" s="1"/>
  <c r="T310" i="572"/>
  <c r="S310" i="572"/>
  <c r="P310" i="572"/>
  <c r="O310" i="572"/>
  <c r="N310" i="572"/>
  <c r="M310" i="572"/>
  <c r="H310" i="572"/>
  <c r="L310" i="572" s="1"/>
  <c r="T309" i="572"/>
  <c r="S309" i="572"/>
  <c r="P309" i="572"/>
  <c r="O309" i="572"/>
  <c r="N309" i="572"/>
  <c r="M309" i="572"/>
  <c r="H309" i="572"/>
  <c r="L309" i="572" s="1"/>
  <c r="T308" i="572"/>
  <c r="S308" i="572"/>
  <c r="P308" i="572"/>
  <c r="O308" i="572"/>
  <c r="N308" i="572"/>
  <c r="M308" i="572"/>
  <c r="H308" i="572"/>
  <c r="J308" i="572" s="1"/>
  <c r="T307" i="572"/>
  <c r="S307" i="572"/>
  <c r="P307" i="572"/>
  <c r="O307" i="572"/>
  <c r="N307" i="572"/>
  <c r="M307" i="572"/>
  <c r="H307" i="572"/>
  <c r="R307" i="572" s="1"/>
  <c r="T306" i="572"/>
  <c r="S306" i="572"/>
  <c r="P306" i="572"/>
  <c r="O306" i="572"/>
  <c r="N306" i="572"/>
  <c r="M306" i="572"/>
  <c r="H306" i="572"/>
  <c r="R306" i="572" s="1"/>
  <c r="T305" i="572"/>
  <c r="S305" i="572"/>
  <c r="P305" i="572"/>
  <c r="O305" i="572"/>
  <c r="N305" i="572"/>
  <c r="M305" i="572"/>
  <c r="H305" i="572"/>
  <c r="R305" i="572" s="1"/>
  <c r="T304" i="572"/>
  <c r="S304" i="572"/>
  <c r="P304" i="572"/>
  <c r="O304" i="572"/>
  <c r="N304" i="572"/>
  <c r="M304" i="572"/>
  <c r="H304" i="572"/>
  <c r="L304" i="572" s="1"/>
  <c r="T303" i="572"/>
  <c r="S303" i="572"/>
  <c r="P303" i="572"/>
  <c r="O303" i="572"/>
  <c r="N303" i="572"/>
  <c r="M303" i="572"/>
  <c r="H303" i="572"/>
  <c r="L303" i="572" s="1"/>
  <c r="T302" i="572"/>
  <c r="S302" i="572"/>
  <c r="P302" i="572"/>
  <c r="O302" i="572"/>
  <c r="N302" i="572"/>
  <c r="M302" i="572"/>
  <c r="H302" i="572"/>
  <c r="J302" i="572" s="1"/>
  <c r="T301" i="572"/>
  <c r="S301" i="572"/>
  <c r="P301" i="572"/>
  <c r="O301" i="572"/>
  <c r="N301" i="572"/>
  <c r="M301" i="572"/>
  <c r="H301" i="572"/>
  <c r="R301" i="572" s="1"/>
  <c r="T300" i="572"/>
  <c r="S300" i="572"/>
  <c r="P300" i="572"/>
  <c r="O300" i="572"/>
  <c r="N300" i="572"/>
  <c r="M300" i="572"/>
  <c r="H300" i="572"/>
  <c r="R300" i="572" s="1"/>
  <c r="T299" i="572"/>
  <c r="S299" i="572"/>
  <c r="P299" i="572"/>
  <c r="O299" i="572"/>
  <c r="N299" i="572"/>
  <c r="M299" i="572"/>
  <c r="H299" i="572"/>
  <c r="R299" i="572" s="1"/>
  <c r="T298" i="572"/>
  <c r="S298" i="572"/>
  <c r="P298" i="572"/>
  <c r="O298" i="572"/>
  <c r="N298" i="572"/>
  <c r="M298" i="572"/>
  <c r="H298" i="572"/>
  <c r="L298" i="572" s="1"/>
  <c r="T297" i="572"/>
  <c r="S297" i="572"/>
  <c r="P297" i="572"/>
  <c r="O297" i="572"/>
  <c r="N297" i="572"/>
  <c r="M297" i="572"/>
  <c r="H297" i="572"/>
  <c r="L297" i="572" s="1"/>
  <c r="T296" i="572"/>
  <c r="S296" i="572"/>
  <c r="P296" i="572"/>
  <c r="O296" i="572"/>
  <c r="N296" i="572"/>
  <c r="M296" i="572"/>
  <c r="H296" i="572"/>
  <c r="J296" i="572" s="1"/>
  <c r="T295" i="572"/>
  <c r="S295" i="572"/>
  <c r="P295" i="572"/>
  <c r="O295" i="572"/>
  <c r="N295" i="572"/>
  <c r="M295" i="572"/>
  <c r="H295" i="572"/>
  <c r="R295" i="572" s="1"/>
  <c r="T294" i="572"/>
  <c r="S294" i="572"/>
  <c r="P294" i="572"/>
  <c r="O294" i="572"/>
  <c r="N294" i="572"/>
  <c r="M294" i="572"/>
  <c r="H294" i="572"/>
  <c r="R294" i="572" s="1"/>
  <c r="T293" i="572"/>
  <c r="S293" i="572"/>
  <c r="P293" i="572"/>
  <c r="O293" i="572"/>
  <c r="N293" i="572"/>
  <c r="M293" i="572"/>
  <c r="H293" i="572"/>
  <c r="R293" i="572" s="1"/>
  <c r="T292" i="572"/>
  <c r="S292" i="572"/>
  <c r="P292" i="572"/>
  <c r="O292" i="572"/>
  <c r="N292" i="572"/>
  <c r="M292" i="572"/>
  <c r="H292" i="572"/>
  <c r="L292" i="572" s="1"/>
  <c r="T291" i="572"/>
  <c r="S291" i="572"/>
  <c r="P291" i="572"/>
  <c r="O291" i="572"/>
  <c r="N291" i="572"/>
  <c r="M291" i="572"/>
  <c r="H291" i="572"/>
  <c r="L291" i="572" s="1"/>
  <c r="T290" i="572"/>
  <c r="S290" i="572"/>
  <c r="P290" i="572"/>
  <c r="O290" i="572"/>
  <c r="N290" i="572"/>
  <c r="M290" i="572"/>
  <c r="H290" i="572"/>
  <c r="J290" i="572" s="1"/>
  <c r="T289" i="572"/>
  <c r="S289" i="572"/>
  <c r="P289" i="572"/>
  <c r="O289" i="572"/>
  <c r="N289" i="572"/>
  <c r="M289" i="572"/>
  <c r="H289" i="572"/>
  <c r="R289" i="572" s="1"/>
  <c r="T288" i="572"/>
  <c r="S288" i="572"/>
  <c r="P288" i="572"/>
  <c r="O288" i="572"/>
  <c r="N288" i="572"/>
  <c r="M288" i="572"/>
  <c r="H288" i="572"/>
  <c r="R288" i="572" s="1"/>
  <c r="T287" i="572"/>
  <c r="S287" i="572"/>
  <c r="P287" i="572"/>
  <c r="O287" i="572"/>
  <c r="N287" i="572"/>
  <c r="M287" i="572"/>
  <c r="H287" i="572"/>
  <c r="R287" i="572" s="1"/>
  <c r="T286" i="572"/>
  <c r="S286" i="572"/>
  <c r="P286" i="572"/>
  <c r="O286" i="572"/>
  <c r="N286" i="572"/>
  <c r="M286" i="572"/>
  <c r="H286" i="572"/>
  <c r="L286" i="572" s="1"/>
  <c r="T285" i="572"/>
  <c r="S285" i="572"/>
  <c r="P285" i="572"/>
  <c r="O285" i="572"/>
  <c r="N285" i="572"/>
  <c r="M285" i="572"/>
  <c r="H285" i="572"/>
  <c r="L285" i="572" s="1"/>
  <c r="T284" i="572"/>
  <c r="S284" i="572"/>
  <c r="P284" i="572"/>
  <c r="O284" i="572"/>
  <c r="N284" i="572"/>
  <c r="M284" i="572"/>
  <c r="H284" i="572"/>
  <c r="J284" i="572" s="1"/>
  <c r="T283" i="572"/>
  <c r="S283" i="572"/>
  <c r="P283" i="572"/>
  <c r="O283" i="572"/>
  <c r="N283" i="572"/>
  <c r="M283" i="572"/>
  <c r="H283" i="572"/>
  <c r="R283" i="572" s="1"/>
  <c r="T282" i="572"/>
  <c r="S282" i="572"/>
  <c r="P282" i="572"/>
  <c r="O282" i="572"/>
  <c r="N282" i="572"/>
  <c r="M282" i="572"/>
  <c r="H282" i="572"/>
  <c r="R282" i="572" s="1"/>
  <c r="T281" i="572"/>
  <c r="S281" i="572"/>
  <c r="P281" i="572"/>
  <c r="O281" i="572"/>
  <c r="N281" i="572"/>
  <c r="M281" i="572"/>
  <c r="L281" i="572"/>
  <c r="H281" i="572"/>
  <c r="R281" i="572" s="1"/>
  <c r="T280" i="572"/>
  <c r="S280" i="572"/>
  <c r="P280" i="572"/>
  <c r="O280" i="572"/>
  <c r="N280" i="572"/>
  <c r="M280" i="572"/>
  <c r="H280" i="572"/>
  <c r="L280" i="572" s="1"/>
  <c r="T279" i="572"/>
  <c r="S279" i="572"/>
  <c r="P279" i="572"/>
  <c r="O279" i="572"/>
  <c r="N279" i="572"/>
  <c r="M279" i="572"/>
  <c r="H279" i="572"/>
  <c r="L279" i="572" s="1"/>
  <c r="T278" i="572"/>
  <c r="S278" i="572"/>
  <c r="P278" i="572"/>
  <c r="O278" i="572"/>
  <c r="N278" i="572"/>
  <c r="M278" i="572"/>
  <c r="H278" i="572"/>
  <c r="R278" i="572" s="1"/>
  <c r="T277" i="572"/>
  <c r="S277" i="572"/>
  <c r="P277" i="572"/>
  <c r="O277" i="572"/>
  <c r="N277" i="572"/>
  <c r="M277" i="572"/>
  <c r="H277" i="572"/>
  <c r="R277" i="572" s="1"/>
  <c r="T276" i="572"/>
  <c r="S276" i="572"/>
  <c r="P276" i="572"/>
  <c r="O276" i="572"/>
  <c r="N276" i="572"/>
  <c r="M276" i="572"/>
  <c r="H276" i="572"/>
  <c r="L276" i="572" s="1"/>
  <c r="T275" i="572"/>
  <c r="S275" i="572"/>
  <c r="P275" i="572"/>
  <c r="O275" i="572"/>
  <c r="N275" i="572"/>
  <c r="M275" i="572"/>
  <c r="H275" i="572"/>
  <c r="J275" i="572" s="1"/>
  <c r="T274" i="572"/>
  <c r="S274" i="572"/>
  <c r="P274" i="572"/>
  <c r="O274" i="572"/>
  <c r="N274" i="572"/>
  <c r="M274" i="572"/>
  <c r="H274" i="572"/>
  <c r="L274" i="572" s="1"/>
  <c r="T273" i="572"/>
  <c r="S273" i="572"/>
  <c r="P273" i="572"/>
  <c r="O273" i="572"/>
  <c r="N273" i="572"/>
  <c r="M273" i="572"/>
  <c r="H273" i="572"/>
  <c r="L273" i="572" s="1"/>
  <c r="T272" i="572"/>
  <c r="S272" i="572"/>
  <c r="P272" i="572"/>
  <c r="O272" i="572"/>
  <c r="N272" i="572"/>
  <c r="M272" i="572"/>
  <c r="H272" i="572"/>
  <c r="J272" i="572" s="1"/>
  <c r="T271" i="572"/>
  <c r="S271" i="572"/>
  <c r="P271" i="572"/>
  <c r="O271" i="572"/>
  <c r="N271" i="572"/>
  <c r="M271" i="572"/>
  <c r="H271" i="572"/>
  <c r="R271" i="572" s="1"/>
  <c r="T270" i="572"/>
  <c r="S270" i="572"/>
  <c r="P270" i="572"/>
  <c r="O270" i="572"/>
  <c r="N270" i="572"/>
  <c r="M270" i="572"/>
  <c r="H270" i="572"/>
  <c r="L270" i="572" s="1"/>
  <c r="T269" i="572"/>
  <c r="S269" i="572"/>
  <c r="P269" i="572"/>
  <c r="O269" i="572"/>
  <c r="N269" i="572"/>
  <c r="M269" i="572"/>
  <c r="H269" i="572"/>
  <c r="L269" i="572" s="1"/>
  <c r="T268" i="572"/>
  <c r="S268" i="572"/>
  <c r="P268" i="572"/>
  <c r="O268" i="572"/>
  <c r="N268" i="572"/>
  <c r="M268" i="572"/>
  <c r="H268" i="572"/>
  <c r="L268" i="572" s="1"/>
  <c r="T267" i="572"/>
  <c r="S267" i="572"/>
  <c r="P267" i="572"/>
  <c r="O267" i="572"/>
  <c r="N267" i="572"/>
  <c r="M267" i="572"/>
  <c r="H267" i="572"/>
  <c r="L267" i="572" s="1"/>
  <c r="T266" i="572"/>
  <c r="S266" i="572"/>
  <c r="P266" i="572"/>
  <c r="O266" i="572"/>
  <c r="N266" i="572"/>
  <c r="M266" i="572"/>
  <c r="H266" i="572"/>
  <c r="L266" i="572" s="1"/>
  <c r="T265" i="572"/>
  <c r="S265" i="572"/>
  <c r="P265" i="572"/>
  <c r="O265" i="572"/>
  <c r="N265" i="572"/>
  <c r="M265" i="572"/>
  <c r="H265" i="572"/>
  <c r="R265" i="572" s="1"/>
  <c r="T264" i="572"/>
  <c r="S264" i="572"/>
  <c r="P264" i="572"/>
  <c r="O264" i="572"/>
  <c r="N264" i="572"/>
  <c r="M264" i="572"/>
  <c r="H264" i="572"/>
  <c r="L264" i="572" s="1"/>
  <c r="T263" i="572"/>
  <c r="S263" i="572"/>
  <c r="P263" i="572"/>
  <c r="O263" i="572"/>
  <c r="N263" i="572"/>
  <c r="M263" i="572"/>
  <c r="H263" i="572"/>
  <c r="J263" i="572" s="1"/>
  <c r="T262" i="572"/>
  <c r="S262" i="572"/>
  <c r="P262" i="572"/>
  <c r="O262" i="572"/>
  <c r="N262" i="572"/>
  <c r="M262" i="572"/>
  <c r="H262" i="572"/>
  <c r="L262" i="572" s="1"/>
  <c r="T261" i="572"/>
  <c r="S261" i="572"/>
  <c r="P261" i="572"/>
  <c r="O261" i="572"/>
  <c r="N261" i="572"/>
  <c r="M261" i="572"/>
  <c r="H261" i="572"/>
  <c r="L261" i="572" s="1"/>
  <c r="T260" i="572"/>
  <c r="S260" i="572"/>
  <c r="P260" i="572"/>
  <c r="O260" i="572"/>
  <c r="N260" i="572"/>
  <c r="M260" i="572"/>
  <c r="H260" i="572"/>
  <c r="R260" i="572" s="1"/>
  <c r="T259" i="572"/>
  <c r="S259" i="572"/>
  <c r="P259" i="572"/>
  <c r="O259" i="572"/>
  <c r="N259" i="572"/>
  <c r="M259" i="572"/>
  <c r="H259" i="572"/>
  <c r="R259" i="572" s="1"/>
  <c r="T258" i="572"/>
  <c r="S258" i="572"/>
  <c r="P258" i="572"/>
  <c r="O258" i="572"/>
  <c r="N258" i="572"/>
  <c r="M258" i="572"/>
  <c r="H258" i="572"/>
  <c r="L258" i="572" s="1"/>
  <c r="T257" i="572"/>
  <c r="S257" i="572"/>
  <c r="P257" i="572"/>
  <c r="O257" i="572"/>
  <c r="N257" i="572"/>
  <c r="M257" i="572"/>
  <c r="H257" i="572"/>
  <c r="R257" i="572" s="1"/>
  <c r="T256" i="572"/>
  <c r="S256" i="572"/>
  <c r="P256" i="572"/>
  <c r="O256" i="572"/>
  <c r="N256" i="572"/>
  <c r="M256" i="572"/>
  <c r="H256" i="572"/>
  <c r="L256" i="572" s="1"/>
  <c r="T255" i="572"/>
  <c r="S255" i="572"/>
  <c r="P255" i="572"/>
  <c r="O255" i="572"/>
  <c r="N255" i="572"/>
  <c r="M255" i="572"/>
  <c r="H255" i="572"/>
  <c r="L255" i="572" s="1"/>
  <c r="T254" i="572"/>
  <c r="S254" i="572"/>
  <c r="P254" i="572"/>
  <c r="O254" i="572"/>
  <c r="N254" i="572"/>
  <c r="M254" i="572"/>
  <c r="H254" i="572"/>
  <c r="R254" i="572" s="1"/>
  <c r="T253" i="572"/>
  <c r="S253" i="572"/>
  <c r="P253" i="572"/>
  <c r="O253" i="572"/>
  <c r="N253" i="572"/>
  <c r="M253" i="572"/>
  <c r="H253" i="572"/>
  <c r="R253" i="572" s="1"/>
  <c r="T252" i="572"/>
  <c r="S252" i="572"/>
  <c r="P252" i="572"/>
  <c r="O252" i="572"/>
  <c r="N252" i="572"/>
  <c r="M252" i="572"/>
  <c r="H252" i="572"/>
  <c r="L252" i="572" s="1"/>
  <c r="T251" i="572"/>
  <c r="S251" i="572"/>
  <c r="P251" i="572"/>
  <c r="O251" i="572"/>
  <c r="N251" i="572"/>
  <c r="M251" i="572"/>
  <c r="H251" i="572"/>
  <c r="J251" i="572" s="1"/>
  <c r="T250" i="572"/>
  <c r="S250" i="572"/>
  <c r="P250" i="572"/>
  <c r="O250" i="572"/>
  <c r="N250" i="572"/>
  <c r="M250" i="572"/>
  <c r="H250" i="572"/>
  <c r="L250" i="572" s="1"/>
  <c r="T249" i="572"/>
  <c r="S249" i="572"/>
  <c r="P249" i="572"/>
  <c r="O249" i="572"/>
  <c r="N249" i="572"/>
  <c r="M249" i="572"/>
  <c r="H249" i="572"/>
  <c r="L249" i="572" s="1"/>
  <c r="T248" i="572"/>
  <c r="S248" i="572"/>
  <c r="P248" i="572"/>
  <c r="O248" i="572"/>
  <c r="N248" i="572"/>
  <c r="M248" i="572"/>
  <c r="H248" i="572"/>
  <c r="L248" i="572" s="1"/>
  <c r="T247" i="572"/>
  <c r="S247" i="572"/>
  <c r="P247" i="572"/>
  <c r="O247" i="572"/>
  <c r="N247" i="572"/>
  <c r="M247" i="572"/>
  <c r="H247" i="572"/>
  <c r="R247" i="572" s="1"/>
  <c r="T246" i="572"/>
  <c r="S246" i="572"/>
  <c r="P246" i="572"/>
  <c r="O246" i="572"/>
  <c r="N246" i="572"/>
  <c r="M246" i="572"/>
  <c r="H246" i="572"/>
  <c r="L246" i="572" s="1"/>
  <c r="T245" i="572"/>
  <c r="S245" i="572"/>
  <c r="P245" i="572"/>
  <c r="O245" i="572"/>
  <c r="N245" i="572"/>
  <c r="M245" i="572"/>
  <c r="H245" i="572"/>
  <c r="L245" i="572" s="1"/>
  <c r="T244" i="572"/>
  <c r="S244" i="572"/>
  <c r="P244" i="572"/>
  <c r="O244" i="572"/>
  <c r="N244" i="572"/>
  <c r="M244" i="572"/>
  <c r="H244" i="572"/>
  <c r="L244" i="572" s="1"/>
  <c r="T243" i="572"/>
  <c r="S243" i="572"/>
  <c r="P243" i="572"/>
  <c r="O243" i="572"/>
  <c r="N243" i="572"/>
  <c r="M243" i="572"/>
  <c r="H243" i="572"/>
  <c r="L243" i="572" s="1"/>
  <c r="T242" i="572"/>
  <c r="S242" i="572"/>
  <c r="P242" i="572"/>
  <c r="O242" i="572"/>
  <c r="N242" i="572"/>
  <c r="M242" i="572"/>
  <c r="H242" i="572"/>
  <c r="R242" i="572" s="1"/>
  <c r="T241" i="572"/>
  <c r="S241" i="572"/>
  <c r="P241" i="572"/>
  <c r="O241" i="572"/>
  <c r="N241" i="572"/>
  <c r="M241" i="572"/>
  <c r="H241" i="572"/>
  <c r="R241" i="572" s="1"/>
  <c r="T240" i="572"/>
  <c r="S240" i="572"/>
  <c r="P240" i="572"/>
  <c r="O240" i="572"/>
  <c r="N240" i="572"/>
  <c r="M240" i="572"/>
  <c r="H240" i="572"/>
  <c r="L240" i="572" s="1"/>
  <c r="T239" i="572"/>
  <c r="S239" i="572"/>
  <c r="P239" i="572"/>
  <c r="O239" i="572"/>
  <c r="N239" i="572"/>
  <c r="M239" i="572"/>
  <c r="L239" i="572"/>
  <c r="J239" i="572"/>
  <c r="H239" i="572"/>
  <c r="R239" i="572" s="1"/>
  <c r="T238" i="572"/>
  <c r="S238" i="572"/>
  <c r="P238" i="572"/>
  <c r="O238" i="572"/>
  <c r="N238" i="572"/>
  <c r="M238" i="572"/>
  <c r="H238" i="572"/>
  <c r="L238" i="572" s="1"/>
  <c r="T237" i="572"/>
  <c r="S237" i="572"/>
  <c r="P237" i="572"/>
  <c r="O237" i="572"/>
  <c r="N237" i="572"/>
  <c r="M237" i="572"/>
  <c r="H237" i="572"/>
  <c r="L237" i="572" s="1"/>
  <c r="T236" i="572"/>
  <c r="S236" i="572"/>
  <c r="P236" i="572"/>
  <c r="O236" i="572"/>
  <c r="N236" i="572"/>
  <c r="M236" i="572"/>
  <c r="H236" i="572"/>
  <c r="J236" i="572" s="1"/>
  <c r="T235" i="572"/>
  <c r="S235" i="572"/>
  <c r="P235" i="572"/>
  <c r="O235" i="572"/>
  <c r="N235" i="572"/>
  <c r="M235" i="572"/>
  <c r="H235" i="572"/>
  <c r="R235" i="572" s="1"/>
  <c r="T234" i="572"/>
  <c r="S234" i="572"/>
  <c r="P234" i="572"/>
  <c r="O234" i="572"/>
  <c r="N234" i="572"/>
  <c r="M234" i="572"/>
  <c r="H234" i="572"/>
  <c r="L234" i="572" s="1"/>
  <c r="T233" i="572"/>
  <c r="S233" i="572"/>
  <c r="P233" i="572"/>
  <c r="O233" i="572"/>
  <c r="N233" i="572"/>
  <c r="M233" i="572"/>
  <c r="H233" i="572"/>
  <c r="R233" i="572" s="1"/>
  <c r="T232" i="572"/>
  <c r="S232" i="572"/>
  <c r="P232" i="572"/>
  <c r="O232" i="572"/>
  <c r="N232" i="572"/>
  <c r="M232" i="572"/>
  <c r="H232" i="572"/>
  <c r="L232" i="572" s="1"/>
  <c r="T231" i="572"/>
  <c r="S231" i="572"/>
  <c r="P231" i="572"/>
  <c r="O231" i="572"/>
  <c r="N231" i="572"/>
  <c r="M231" i="572"/>
  <c r="H231" i="572"/>
  <c r="L231" i="572" s="1"/>
  <c r="T230" i="572"/>
  <c r="S230" i="572"/>
  <c r="P230" i="572"/>
  <c r="O230" i="572"/>
  <c r="N230" i="572"/>
  <c r="M230" i="572"/>
  <c r="H230" i="572"/>
  <c r="R230" i="572" s="1"/>
  <c r="T229" i="572"/>
  <c r="S229" i="572"/>
  <c r="P229" i="572"/>
  <c r="O229" i="572"/>
  <c r="N229" i="572"/>
  <c r="M229" i="572"/>
  <c r="H229" i="572"/>
  <c r="R229" i="572" s="1"/>
  <c r="T228" i="572"/>
  <c r="S228" i="572"/>
  <c r="P228" i="572"/>
  <c r="O228" i="572"/>
  <c r="N228" i="572"/>
  <c r="M228" i="572"/>
  <c r="H228" i="572"/>
  <c r="R228" i="572" s="1"/>
  <c r="T227" i="572"/>
  <c r="S227" i="572"/>
  <c r="P227" i="572"/>
  <c r="O227" i="572"/>
  <c r="N227" i="572"/>
  <c r="M227" i="572"/>
  <c r="H227" i="572"/>
  <c r="L227" i="572" s="1"/>
  <c r="T226" i="572"/>
  <c r="S226" i="572"/>
  <c r="P226" i="572"/>
  <c r="O226" i="572"/>
  <c r="N226" i="572"/>
  <c r="M226" i="572"/>
  <c r="H226" i="572"/>
  <c r="L226" i="572" s="1"/>
  <c r="T225" i="572"/>
  <c r="S225" i="572"/>
  <c r="P225" i="572"/>
  <c r="O225" i="572"/>
  <c r="N225" i="572"/>
  <c r="M225" i="572"/>
  <c r="H225" i="572"/>
  <c r="L225" i="572" s="1"/>
  <c r="T224" i="572"/>
  <c r="S224" i="572"/>
  <c r="R224" i="572"/>
  <c r="P224" i="572"/>
  <c r="O224" i="572"/>
  <c r="N224" i="572"/>
  <c r="M224" i="572"/>
  <c r="H224" i="572"/>
  <c r="J224" i="572" s="1"/>
  <c r="T223" i="572"/>
  <c r="S223" i="572"/>
  <c r="P223" i="572"/>
  <c r="O223" i="572"/>
  <c r="N223" i="572"/>
  <c r="M223" i="572"/>
  <c r="J223" i="572"/>
  <c r="H223" i="572"/>
  <c r="R223" i="572" s="1"/>
  <c r="T222" i="572"/>
  <c r="S222" i="572"/>
  <c r="P222" i="572"/>
  <c r="O222" i="572"/>
  <c r="N222" i="572"/>
  <c r="M222" i="572"/>
  <c r="H222" i="572"/>
  <c r="L222" i="572" s="1"/>
  <c r="T221" i="572"/>
  <c r="S221" i="572"/>
  <c r="P221" i="572"/>
  <c r="O221" i="572"/>
  <c r="N221" i="572"/>
  <c r="M221" i="572"/>
  <c r="H221" i="572"/>
  <c r="L221" i="572" s="1"/>
  <c r="T220" i="572"/>
  <c r="S220" i="572"/>
  <c r="P220" i="572"/>
  <c r="O220" i="572"/>
  <c r="N220" i="572"/>
  <c r="M220" i="572"/>
  <c r="H220" i="572"/>
  <c r="L220" i="572" s="1"/>
  <c r="T219" i="572"/>
  <c r="S219" i="572"/>
  <c r="P219" i="572"/>
  <c r="O219" i="572"/>
  <c r="N219" i="572"/>
  <c r="M219" i="572"/>
  <c r="H219" i="572"/>
  <c r="L219" i="572" s="1"/>
  <c r="T218" i="572"/>
  <c r="S218" i="572"/>
  <c r="P218" i="572"/>
  <c r="O218" i="572"/>
  <c r="N218" i="572"/>
  <c r="M218" i="572"/>
  <c r="H218" i="572"/>
  <c r="R218" i="572" s="1"/>
  <c r="T217" i="572"/>
  <c r="S217" i="572"/>
  <c r="P217" i="572"/>
  <c r="O217" i="572"/>
  <c r="N217" i="572"/>
  <c r="M217" i="572"/>
  <c r="H217" i="572"/>
  <c r="R217" i="572" s="1"/>
  <c r="T216" i="572"/>
  <c r="S216" i="572"/>
  <c r="P216" i="572"/>
  <c r="O216" i="572"/>
  <c r="N216" i="572"/>
  <c r="M216" i="572"/>
  <c r="H216" i="572"/>
  <c r="L216" i="572" s="1"/>
  <c r="T215" i="572"/>
  <c r="S215" i="572"/>
  <c r="P215" i="572"/>
  <c r="O215" i="572"/>
  <c r="N215" i="572"/>
  <c r="M215" i="572"/>
  <c r="H215" i="572"/>
  <c r="L215" i="572" s="1"/>
  <c r="T214" i="572"/>
  <c r="S214" i="572"/>
  <c r="P214" i="572"/>
  <c r="O214" i="572"/>
  <c r="N214" i="572"/>
  <c r="M214" i="572"/>
  <c r="H214" i="572"/>
  <c r="L214" i="572" s="1"/>
  <c r="T213" i="572"/>
  <c r="S213" i="572"/>
  <c r="P213" i="572"/>
  <c r="O213" i="572"/>
  <c r="N213" i="572"/>
  <c r="M213" i="572"/>
  <c r="H213" i="572"/>
  <c r="L213" i="572" s="1"/>
  <c r="T212" i="572"/>
  <c r="S212" i="572"/>
  <c r="P212" i="572"/>
  <c r="O212" i="572"/>
  <c r="N212" i="572"/>
  <c r="M212" i="572"/>
  <c r="H212" i="572"/>
  <c r="R212" i="572" s="1"/>
  <c r="T211" i="572"/>
  <c r="S211" i="572"/>
  <c r="P211" i="572"/>
  <c r="O211" i="572"/>
  <c r="N211" i="572"/>
  <c r="M211" i="572"/>
  <c r="H211" i="572"/>
  <c r="R211" i="572" s="1"/>
  <c r="T210" i="572"/>
  <c r="S210" i="572"/>
  <c r="P210" i="572"/>
  <c r="O210" i="572"/>
  <c r="N210" i="572"/>
  <c r="M210" i="572"/>
  <c r="H210" i="572"/>
  <c r="R210" i="572" s="1"/>
  <c r="T209" i="572"/>
  <c r="S209" i="572"/>
  <c r="P209" i="572"/>
  <c r="O209" i="572"/>
  <c r="N209" i="572"/>
  <c r="M209" i="572"/>
  <c r="H209" i="572"/>
  <c r="R209" i="572" s="1"/>
  <c r="T208" i="572"/>
  <c r="S208" i="572"/>
  <c r="P208" i="572"/>
  <c r="O208" i="572"/>
  <c r="N208" i="572"/>
  <c r="M208" i="572"/>
  <c r="H208" i="572"/>
  <c r="L208" i="572" s="1"/>
  <c r="T207" i="572"/>
  <c r="S207" i="572"/>
  <c r="P207" i="572"/>
  <c r="O207" i="572"/>
  <c r="N207" i="572"/>
  <c r="M207" i="572"/>
  <c r="H207" i="572"/>
  <c r="L207" i="572" s="1"/>
  <c r="T206" i="572"/>
  <c r="S206" i="572"/>
  <c r="P206" i="572"/>
  <c r="O206" i="572"/>
  <c r="N206" i="572"/>
  <c r="M206" i="572"/>
  <c r="H206" i="572"/>
  <c r="R206" i="572" s="1"/>
  <c r="T205" i="572"/>
  <c r="S205" i="572"/>
  <c r="P205" i="572"/>
  <c r="O205" i="572"/>
  <c r="N205" i="572"/>
  <c r="M205" i="572"/>
  <c r="J205" i="572"/>
  <c r="H205" i="572"/>
  <c r="R205" i="572" s="1"/>
  <c r="T204" i="572"/>
  <c r="S204" i="572"/>
  <c r="P204" i="572"/>
  <c r="O204" i="572"/>
  <c r="N204" i="572"/>
  <c r="M204" i="572"/>
  <c r="H204" i="572"/>
  <c r="R204" i="572" s="1"/>
  <c r="T203" i="572"/>
  <c r="S203" i="572"/>
  <c r="P203" i="572"/>
  <c r="O203" i="572"/>
  <c r="N203" i="572"/>
  <c r="M203" i="572"/>
  <c r="H203" i="572"/>
  <c r="R203" i="572" s="1"/>
  <c r="T202" i="572"/>
  <c r="S202" i="572"/>
  <c r="P202" i="572"/>
  <c r="O202" i="572"/>
  <c r="N202" i="572"/>
  <c r="M202" i="572"/>
  <c r="H202" i="572"/>
  <c r="J202" i="572" s="1"/>
  <c r="T201" i="572"/>
  <c r="S201" i="572"/>
  <c r="P201" i="572"/>
  <c r="O201" i="572"/>
  <c r="N201" i="572"/>
  <c r="M201" i="572"/>
  <c r="H201" i="572"/>
  <c r="L201" i="572" s="1"/>
  <c r="T200" i="572"/>
  <c r="S200" i="572"/>
  <c r="P200" i="572"/>
  <c r="O200" i="572"/>
  <c r="N200" i="572"/>
  <c r="M200" i="572"/>
  <c r="H200" i="572"/>
  <c r="J200" i="572" s="1"/>
  <c r="T199" i="572"/>
  <c r="S199" i="572"/>
  <c r="P199" i="572"/>
  <c r="O199" i="572"/>
  <c r="N199" i="572"/>
  <c r="M199" i="572"/>
  <c r="H199" i="572"/>
  <c r="R199" i="572" s="1"/>
  <c r="T198" i="572"/>
  <c r="S198" i="572"/>
  <c r="P198" i="572"/>
  <c r="O198" i="572"/>
  <c r="N198" i="572"/>
  <c r="M198" i="572"/>
  <c r="H198" i="572"/>
  <c r="R198" i="572" s="1"/>
  <c r="T197" i="572"/>
  <c r="S197" i="572"/>
  <c r="P197" i="572"/>
  <c r="O197" i="572"/>
  <c r="N197" i="572"/>
  <c r="M197" i="572"/>
  <c r="H197" i="572"/>
  <c r="R197" i="572" s="1"/>
  <c r="T196" i="572"/>
  <c r="S196" i="572"/>
  <c r="P196" i="572"/>
  <c r="O196" i="572"/>
  <c r="N196" i="572"/>
  <c r="M196" i="572"/>
  <c r="H196" i="572"/>
  <c r="L196" i="572" s="1"/>
  <c r="T195" i="572"/>
  <c r="S195" i="572"/>
  <c r="P195" i="572"/>
  <c r="O195" i="572"/>
  <c r="N195" i="572"/>
  <c r="M195" i="572"/>
  <c r="H195" i="572"/>
  <c r="L195" i="572" s="1"/>
  <c r="T194" i="572"/>
  <c r="S194" i="572"/>
  <c r="P194" i="572"/>
  <c r="O194" i="572"/>
  <c r="N194" i="572"/>
  <c r="M194" i="572"/>
  <c r="H194" i="572"/>
  <c r="J194" i="572" s="1"/>
  <c r="T193" i="572"/>
  <c r="S193" i="572"/>
  <c r="P193" i="572"/>
  <c r="O193" i="572"/>
  <c r="N193" i="572"/>
  <c r="M193" i="572"/>
  <c r="H193" i="572"/>
  <c r="R193" i="572" s="1"/>
  <c r="T192" i="572"/>
  <c r="S192" i="572"/>
  <c r="P192" i="572"/>
  <c r="O192" i="572"/>
  <c r="N192" i="572"/>
  <c r="M192" i="572"/>
  <c r="H192" i="572"/>
  <c r="L192" i="572" s="1"/>
  <c r="T191" i="572"/>
  <c r="S191" i="572"/>
  <c r="P191" i="572"/>
  <c r="O191" i="572"/>
  <c r="N191" i="572"/>
  <c r="M191" i="572"/>
  <c r="H191" i="572"/>
  <c r="R191" i="572" s="1"/>
  <c r="T190" i="572"/>
  <c r="S190" i="572"/>
  <c r="P190" i="572"/>
  <c r="O190" i="572"/>
  <c r="N190" i="572"/>
  <c r="M190" i="572"/>
  <c r="H190" i="572"/>
  <c r="J190" i="572" s="1"/>
  <c r="T189" i="572"/>
  <c r="S189" i="572"/>
  <c r="P189" i="572"/>
  <c r="O189" i="572"/>
  <c r="N189" i="572"/>
  <c r="M189" i="572"/>
  <c r="H189" i="572"/>
  <c r="L189" i="572" s="1"/>
  <c r="T188" i="572"/>
  <c r="S188" i="572"/>
  <c r="P188" i="572"/>
  <c r="O188" i="572"/>
  <c r="N188" i="572"/>
  <c r="M188" i="572"/>
  <c r="H188" i="572"/>
  <c r="J188" i="572" s="1"/>
  <c r="T187" i="572"/>
  <c r="S187" i="572"/>
  <c r="P187" i="572"/>
  <c r="O187" i="572"/>
  <c r="N187" i="572"/>
  <c r="M187" i="572"/>
  <c r="H187" i="572"/>
  <c r="R187" i="572" s="1"/>
  <c r="T186" i="572"/>
  <c r="S186" i="572"/>
  <c r="P186" i="572"/>
  <c r="O186" i="572"/>
  <c r="N186" i="572"/>
  <c r="M186" i="572"/>
  <c r="H186" i="572"/>
  <c r="R186" i="572" s="1"/>
  <c r="T185" i="572"/>
  <c r="S185" i="572"/>
  <c r="P185" i="572"/>
  <c r="O185" i="572"/>
  <c r="N185" i="572"/>
  <c r="M185" i="572"/>
  <c r="H185" i="572"/>
  <c r="R185" i="572" s="1"/>
  <c r="T184" i="572"/>
  <c r="S184" i="572"/>
  <c r="P184" i="572"/>
  <c r="O184" i="572"/>
  <c r="N184" i="572"/>
  <c r="M184" i="572"/>
  <c r="H184" i="572"/>
  <c r="J184" i="572" s="1"/>
  <c r="T183" i="572"/>
  <c r="S183" i="572"/>
  <c r="P183" i="572"/>
  <c r="O183" i="572"/>
  <c r="N183" i="572"/>
  <c r="M183" i="572"/>
  <c r="H183" i="572"/>
  <c r="L183" i="572" s="1"/>
  <c r="T182" i="572"/>
  <c r="S182" i="572"/>
  <c r="P182" i="572"/>
  <c r="O182" i="572"/>
  <c r="N182" i="572"/>
  <c r="M182" i="572"/>
  <c r="H182" i="572"/>
  <c r="J182" i="572" s="1"/>
  <c r="T181" i="572"/>
  <c r="S181" i="572"/>
  <c r="P181" i="572"/>
  <c r="O181" i="572"/>
  <c r="N181" i="572"/>
  <c r="M181" i="572"/>
  <c r="H181" i="572"/>
  <c r="R181" i="572" s="1"/>
  <c r="T180" i="572"/>
  <c r="S180" i="572"/>
  <c r="P180" i="572"/>
  <c r="O180" i="572"/>
  <c r="N180" i="572"/>
  <c r="M180" i="572"/>
  <c r="H180" i="572"/>
  <c r="R180" i="572" s="1"/>
  <c r="T179" i="572"/>
  <c r="S179" i="572"/>
  <c r="P179" i="572"/>
  <c r="O179" i="572"/>
  <c r="N179" i="572"/>
  <c r="M179" i="572"/>
  <c r="H179" i="572"/>
  <c r="R179" i="572" s="1"/>
  <c r="T178" i="572"/>
  <c r="S178" i="572"/>
  <c r="P178" i="572"/>
  <c r="O178" i="572"/>
  <c r="N178" i="572"/>
  <c r="M178" i="572"/>
  <c r="H178" i="572"/>
  <c r="L178" i="572" s="1"/>
  <c r="T177" i="572"/>
  <c r="S177" i="572"/>
  <c r="P177" i="572"/>
  <c r="O177" i="572"/>
  <c r="N177" i="572"/>
  <c r="M177" i="572"/>
  <c r="H177" i="572"/>
  <c r="L177" i="572" s="1"/>
  <c r="T176" i="572"/>
  <c r="S176" i="572"/>
  <c r="P176" i="572"/>
  <c r="O176" i="572"/>
  <c r="N176" i="572"/>
  <c r="M176" i="572"/>
  <c r="H176" i="572"/>
  <c r="R176" i="572" s="1"/>
  <c r="T175" i="572"/>
  <c r="S175" i="572"/>
  <c r="P175" i="572"/>
  <c r="O175" i="572"/>
  <c r="N175" i="572"/>
  <c r="M175" i="572"/>
  <c r="H175" i="572"/>
  <c r="R175" i="572" s="1"/>
  <c r="T174" i="572"/>
  <c r="S174" i="572"/>
  <c r="P174" i="572"/>
  <c r="O174" i="572"/>
  <c r="N174" i="572"/>
  <c r="M174" i="572"/>
  <c r="H174" i="572"/>
  <c r="R174" i="572" s="1"/>
  <c r="T173" i="572"/>
  <c r="S173" i="572"/>
  <c r="P173" i="572"/>
  <c r="O173" i="572"/>
  <c r="N173" i="572"/>
  <c r="M173" i="572"/>
  <c r="H173" i="572"/>
  <c r="R173" i="572" s="1"/>
  <c r="T172" i="572"/>
  <c r="S172" i="572"/>
  <c r="P172" i="572"/>
  <c r="O172" i="572"/>
  <c r="N172" i="572"/>
  <c r="M172" i="572"/>
  <c r="H172" i="572"/>
  <c r="L172" i="572" s="1"/>
  <c r="T171" i="572"/>
  <c r="S171" i="572"/>
  <c r="P171" i="572"/>
  <c r="O171" i="572"/>
  <c r="N171" i="572"/>
  <c r="M171" i="572"/>
  <c r="H171" i="572"/>
  <c r="L171" i="572" s="1"/>
  <c r="T170" i="572"/>
  <c r="S170" i="572"/>
  <c r="P170" i="572"/>
  <c r="O170" i="572"/>
  <c r="N170" i="572"/>
  <c r="M170" i="572"/>
  <c r="H170" i="572"/>
  <c r="J170" i="572" s="1"/>
  <c r="T169" i="572"/>
  <c r="S169" i="572"/>
  <c r="P169" i="572"/>
  <c r="O169" i="572"/>
  <c r="N169" i="572"/>
  <c r="M169" i="572"/>
  <c r="H169" i="572"/>
  <c r="R169" i="572" s="1"/>
  <c r="T168" i="572"/>
  <c r="S168" i="572"/>
  <c r="P168" i="572"/>
  <c r="O168" i="572"/>
  <c r="N168" i="572"/>
  <c r="M168" i="572"/>
  <c r="H168" i="572"/>
  <c r="R168" i="572" s="1"/>
  <c r="T167" i="572"/>
  <c r="S167" i="572"/>
  <c r="P167" i="572"/>
  <c r="O167" i="572"/>
  <c r="N167" i="572"/>
  <c r="M167" i="572"/>
  <c r="H167" i="572"/>
  <c r="R167" i="572" s="1"/>
  <c r="T166" i="572"/>
  <c r="S166" i="572"/>
  <c r="P166" i="572"/>
  <c r="O166" i="572"/>
  <c r="N166" i="572"/>
  <c r="M166" i="572"/>
  <c r="H166" i="572"/>
  <c r="L166" i="572" s="1"/>
  <c r="T165" i="572"/>
  <c r="S165" i="572"/>
  <c r="P165" i="572"/>
  <c r="O165" i="572"/>
  <c r="N165" i="572"/>
  <c r="M165" i="572"/>
  <c r="H165" i="572"/>
  <c r="L165" i="572" s="1"/>
  <c r="T164" i="572"/>
  <c r="S164" i="572"/>
  <c r="P164" i="572"/>
  <c r="O164" i="572"/>
  <c r="N164" i="572"/>
  <c r="M164" i="572"/>
  <c r="H164" i="572"/>
  <c r="J164" i="572" s="1"/>
  <c r="T163" i="572"/>
  <c r="S163" i="572"/>
  <c r="P163" i="572"/>
  <c r="O163" i="572"/>
  <c r="N163" i="572"/>
  <c r="M163" i="572"/>
  <c r="H163" i="572"/>
  <c r="R163" i="572" s="1"/>
  <c r="T162" i="572"/>
  <c r="S162" i="572"/>
  <c r="P162" i="572"/>
  <c r="O162" i="572"/>
  <c r="N162" i="572"/>
  <c r="M162" i="572"/>
  <c r="H162" i="572"/>
  <c r="R162" i="572" s="1"/>
  <c r="T161" i="572"/>
  <c r="S161" i="572"/>
  <c r="P161" i="572"/>
  <c r="O161" i="572"/>
  <c r="N161" i="572"/>
  <c r="M161" i="572"/>
  <c r="H161" i="572"/>
  <c r="R161" i="572" s="1"/>
  <c r="T160" i="572"/>
  <c r="S160" i="572"/>
  <c r="P160" i="572"/>
  <c r="O160" i="572"/>
  <c r="N160" i="572"/>
  <c r="M160" i="572"/>
  <c r="H160" i="572"/>
  <c r="L160" i="572" s="1"/>
  <c r="T159" i="572"/>
  <c r="S159" i="572"/>
  <c r="P159" i="572"/>
  <c r="O159" i="572"/>
  <c r="N159" i="572"/>
  <c r="M159" i="572"/>
  <c r="H159" i="572"/>
  <c r="L159" i="572" s="1"/>
  <c r="T158" i="572"/>
  <c r="S158" i="572"/>
  <c r="P158" i="572"/>
  <c r="O158" i="572"/>
  <c r="N158" i="572"/>
  <c r="M158" i="572"/>
  <c r="H158" i="572"/>
  <c r="J158" i="572" s="1"/>
  <c r="T157" i="572"/>
  <c r="S157" i="572"/>
  <c r="P157" i="572"/>
  <c r="O157" i="572"/>
  <c r="N157" i="572"/>
  <c r="M157" i="572"/>
  <c r="H157" i="572"/>
  <c r="R157" i="572" s="1"/>
  <c r="T156" i="572"/>
  <c r="S156" i="572"/>
  <c r="P156" i="572"/>
  <c r="O156" i="572"/>
  <c r="N156" i="572"/>
  <c r="M156" i="572"/>
  <c r="H156" i="572"/>
  <c r="R156" i="572" s="1"/>
  <c r="T155" i="572"/>
  <c r="S155" i="572"/>
  <c r="P155" i="572"/>
  <c r="O155" i="572"/>
  <c r="N155" i="572"/>
  <c r="M155" i="572"/>
  <c r="H155" i="572"/>
  <c r="R155" i="572" s="1"/>
  <c r="T154" i="572"/>
  <c r="S154" i="572"/>
  <c r="P154" i="572"/>
  <c r="O154" i="572"/>
  <c r="N154" i="572"/>
  <c r="M154" i="572"/>
  <c r="H154" i="572"/>
  <c r="L154" i="572" s="1"/>
  <c r="T153" i="572"/>
  <c r="S153" i="572"/>
  <c r="P153" i="572"/>
  <c r="O153" i="572"/>
  <c r="N153" i="572"/>
  <c r="M153" i="572"/>
  <c r="H153" i="572"/>
  <c r="L153" i="572" s="1"/>
  <c r="T152" i="572"/>
  <c r="S152" i="572"/>
  <c r="P152" i="572"/>
  <c r="O152" i="572"/>
  <c r="N152" i="572"/>
  <c r="M152" i="572"/>
  <c r="H152" i="572"/>
  <c r="J152" i="572" s="1"/>
  <c r="T151" i="572"/>
  <c r="S151" i="572"/>
  <c r="P151" i="572"/>
  <c r="O151" i="572"/>
  <c r="N151" i="572"/>
  <c r="M151" i="572"/>
  <c r="H151" i="572"/>
  <c r="R151" i="572" s="1"/>
  <c r="T150" i="572"/>
  <c r="S150" i="572"/>
  <c r="P150" i="572"/>
  <c r="O150" i="572"/>
  <c r="N150" i="572"/>
  <c r="M150" i="572"/>
  <c r="H150" i="572"/>
  <c r="R150" i="572" s="1"/>
  <c r="T149" i="572"/>
  <c r="S149" i="572"/>
  <c r="P149" i="572"/>
  <c r="O149" i="572"/>
  <c r="N149" i="572"/>
  <c r="M149" i="572"/>
  <c r="H149" i="572"/>
  <c r="R149" i="572" s="1"/>
  <c r="T148" i="572"/>
  <c r="S148" i="572"/>
  <c r="P148" i="572"/>
  <c r="O148" i="572"/>
  <c r="N148" i="572"/>
  <c r="M148" i="572"/>
  <c r="H148" i="572"/>
  <c r="L148" i="572" s="1"/>
  <c r="T147" i="572"/>
  <c r="S147" i="572"/>
  <c r="P147" i="572"/>
  <c r="O147" i="572"/>
  <c r="N147" i="572"/>
  <c r="M147" i="572"/>
  <c r="H147" i="572"/>
  <c r="L147" i="572" s="1"/>
  <c r="T146" i="572"/>
  <c r="S146" i="572"/>
  <c r="P146" i="572"/>
  <c r="O146" i="572"/>
  <c r="N146" i="572"/>
  <c r="M146" i="572"/>
  <c r="H146" i="572"/>
  <c r="J146" i="572" s="1"/>
  <c r="T145" i="572"/>
  <c r="S145" i="572"/>
  <c r="P145" i="572"/>
  <c r="O145" i="572"/>
  <c r="N145" i="572"/>
  <c r="M145" i="572"/>
  <c r="H145" i="572"/>
  <c r="R145" i="572" s="1"/>
  <c r="T144" i="572"/>
  <c r="S144" i="572"/>
  <c r="P144" i="572"/>
  <c r="O144" i="572"/>
  <c r="N144" i="572"/>
  <c r="M144" i="572"/>
  <c r="H144" i="572"/>
  <c r="R144" i="572" s="1"/>
  <c r="T143" i="572"/>
  <c r="S143" i="572"/>
  <c r="P143" i="572"/>
  <c r="O143" i="572"/>
  <c r="N143" i="572"/>
  <c r="M143" i="572"/>
  <c r="H143" i="572"/>
  <c r="R143" i="572" s="1"/>
  <c r="T142" i="572"/>
  <c r="S142" i="572"/>
  <c r="P142" i="572"/>
  <c r="O142" i="572"/>
  <c r="N142" i="572"/>
  <c r="M142" i="572"/>
  <c r="H142" i="572"/>
  <c r="L142" i="572" s="1"/>
  <c r="T141" i="572"/>
  <c r="S141" i="572"/>
  <c r="P141" i="572"/>
  <c r="O141" i="572"/>
  <c r="N141" i="572"/>
  <c r="M141" i="572"/>
  <c r="H141" i="572"/>
  <c r="L141" i="572" s="1"/>
  <c r="T140" i="572"/>
  <c r="S140" i="572"/>
  <c r="P140" i="572"/>
  <c r="O140" i="572"/>
  <c r="N140" i="572"/>
  <c r="M140" i="572"/>
  <c r="H140" i="572"/>
  <c r="J140" i="572" s="1"/>
  <c r="T139" i="572"/>
  <c r="S139" i="572"/>
  <c r="P139" i="572"/>
  <c r="O139" i="572"/>
  <c r="N139" i="572"/>
  <c r="M139" i="572"/>
  <c r="H139" i="572"/>
  <c r="R139" i="572" s="1"/>
  <c r="T138" i="572"/>
  <c r="S138" i="572"/>
  <c r="P138" i="572"/>
  <c r="O138" i="572"/>
  <c r="N138" i="572"/>
  <c r="M138" i="572"/>
  <c r="H138" i="572"/>
  <c r="R138" i="572" s="1"/>
  <c r="T137" i="572"/>
  <c r="S137" i="572"/>
  <c r="P137" i="572"/>
  <c r="O137" i="572"/>
  <c r="N137" i="572"/>
  <c r="M137" i="572"/>
  <c r="H137" i="572"/>
  <c r="R137" i="572" s="1"/>
  <c r="T136" i="572"/>
  <c r="S136" i="572"/>
  <c r="P136" i="572"/>
  <c r="O136" i="572"/>
  <c r="N136" i="572"/>
  <c r="M136" i="572"/>
  <c r="H136" i="572"/>
  <c r="L136" i="572" s="1"/>
  <c r="T135" i="572"/>
  <c r="S135" i="572"/>
  <c r="P135" i="572"/>
  <c r="O135" i="572"/>
  <c r="N135" i="572"/>
  <c r="M135" i="572"/>
  <c r="H135" i="572"/>
  <c r="L135" i="572" s="1"/>
  <c r="T134" i="572"/>
  <c r="S134" i="572"/>
  <c r="P134" i="572"/>
  <c r="O134" i="572"/>
  <c r="N134" i="572"/>
  <c r="M134" i="572"/>
  <c r="H134" i="572"/>
  <c r="J134" i="572" s="1"/>
  <c r="T133" i="572"/>
  <c r="S133" i="572"/>
  <c r="P133" i="572"/>
  <c r="O133" i="572"/>
  <c r="N133" i="572"/>
  <c r="M133" i="572"/>
  <c r="H133" i="572"/>
  <c r="R133" i="572" s="1"/>
  <c r="T132" i="572"/>
  <c r="S132" i="572"/>
  <c r="P132" i="572"/>
  <c r="O132" i="572"/>
  <c r="N132" i="572"/>
  <c r="M132" i="572"/>
  <c r="H132" i="572"/>
  <c r="R132" i="572" s="1"/>
  <c r="T131" i="572"/>
  <c r="S131" i="572"/>
  <c r="P131" i="572"/>
  <c r="O131" i="572"/>
  <c r="N131" i="572"/>
  <c r="M131" i="572"/>
  <c r="H131" i="572"/>
  <c r="R131" i="572" s="1"/>
  <c r="T130" i="572"/>
  <c r="S130" i="572"/>
  <c r="P130" i="572"/>
  <c r="O130" i="572"/>
  <c r="N130" i="572"/>
  <c r="M130" i="572"/>
  <c r="H130" i="572"/>
  <c r="L130" i="572" s="1"/>
  <c r="T129" i="572"/>
  <c r="S129" i="572"/>
  <c r="P129" i="572"/>
  <c r="O129" i="572"/>
  <c r="N129" i="572"/>
  <c r="M129" i="572"/>
  <c r="H129" i="572"/>
  <c r="L129" i="572" s="1"/>
  <c r="T128" i="572"/>
  <c r="S128" i="572"/>
  <c r="P128" i="572"/>
  <c r="O128" i="572"/>
  <c r="N128" i="572"/>
  <c r="M128" i="572"/>
  <c r="H128" i="572"/>
  <c r="J128" i="572" s="1"/>
  <c r="T127" i="572"/>
  <c r="S127" i="572"/>
  <c r="P127" i="572"/>
  <c r="O127" i="572"/>
  <c r="N127" i="572"/>
  <c r="M127" i="572"/>
  <c r="H127" i="572"/>
  <c r="R127" i="572" s="1"/>
  <c r="T126" i="572"/>
  <c r="S126" i="572"/>
  <c r="P126" i="572"/>
  <c r="O126" i="572"/>
  <c r="N126" i="572"/>
  <c r="M126" i="572"/>
  <c r="H126" i="572"/>
  <c r="R126" i="572" s="1"/>
  <c r="T125" i="572"/>
  <c r="S125" i="572"/>
  <c r="P125" i="572"/>
  <c r="O125" i="572"/>
  <c r="N125" i="572"/>
  <c r="M125" i="572"/>
  <c r="H125" i="572"/>
  <c r="R125" i="572" s="1"/>
  <c r="T124" i="572"/>
  <c r="S124" i="572"/>
  <c r="P124" i="572"/>
  <c r="O124" i="572"/>
  <c r="N124" i="572"/>
  <c r="M124" i="572"/>
  <c r="H124" i="572"/>
  <c r="L124" i="572" s="1"/>
  <c r="T123" i="572"/>
  <c r="S123" i="572"/>
  <c r="P123" i="572"/>
  <c r="O123" i="572"/>
  <c r="N123" i="572"/>
  <c r="M123" i="572"/>
  <c r="H123" i="572"/>
  <c r="L123" i="572" s="1"/>
  <c r="T122" i="572"/>
  <c r="S122" i="572"/>
  <c r="P122" i="572"/>
  <c r="O122" i="572"/>
  <c r="N122" i="572"/>
  <c r="M122" i="572"/>
  <c r="H122" i="572"/>
  <c r="J122" i="572" s="1"/>
  <c r="T121" i="572"/>
  <c r="S121" i="572"/>
  <c r="P121" i="572"/>
  <c r="O121" i="572"/>
  <c r="N121" i="572"/>
  <c r="M121" i="572"/>
  <c r="H121" i="572"/>
  <c r="R121" i="572" s="1"/>
  <c r="T120" i="572"/>
  <c r="S120" i="572"/>
  <c r="P120" i="572"/>
  <c r="O120" i="572"/>
  <c r="N120" i="572"/>
  <c r="M120" i="572"/>
  <c r="H120" i="572"/>
  <c r="R120" i="572" s="1"/>
  <c r="T119" i="572"/>
  <c r="S119" i="572"/>
  <c r="P119" i="572"/>
  <c r="O119" i="572"/>
  <c r="N119" i="572"/>
  <c r="M119" i="572"/>
  <c r="H119" i="572"/>
  <c r="L119" i="572" s="1"/>
  <c r="T118" i="572"/>
  <c r="S118" i="572"/>
  <c r="P118" i="572"/>
  <c r="O118" i="572"/>
  <c r="N118" i="572"/>
  <c r="M118" i="572"/>
  <c r="H118" i="572"/>
  <c r="L118" i="572" s="1"/>
  <c r="T117" i="572"/>
  <c r="S117" i="572"/>
  <c r="P117" i="572"/>
  <c r="O117" i="572"/>
  <c r="N117" i="572"/>
  <c r="M117" i="572"/>
  <c r="H117" i="572"/>
  <c r="J117" i="572" s="1"/>
  <c r="T116" i="572"/>
  <c r="S116" i="572"/>
  <c r="P116" i="572"/>
  <c r="O116" i="572"/>
  <c r="N116" i="572"/>
  <c r="M116" i="572"/>
  <c r="H116" i="572"/>
  <c r="J116" i="572" s="1"/>
  <c r="T115" i="572"/>
  <c r="S115" i="572"/>
  <c r="P115" i="572"/>
  <c r="O115" i="572"/>
  <c r="N115" i="572"/>
  <c r="M115" i="572"/>
  <c r="H115" i="572"/>
  <c r="R115" i="572" s="1"/>
  <c r="T114" i="572"/>
  <c r="S114" i="572"/>
  <c r="P114" i="572"/>
  <c r="O114" i="572"/>
  <c r="N114" i="572"/>
  <c r="M114" i="572"/>
  <c r="H114" i="572"/>
  <c r="J114" i="572" s="1"/>
  <c r="T113" i="572"/>
  <c r="S113" i="572"/>
  <c r="P113" i="572"/>
  <c r="O113" i="572"/>
  <c r="N113" i="572"/>
  <c r="M113" i="572"/>
  <c r="H113" i="572"/>
  <c r="R113" i="572" s="1"/>
  <c r="T112" i="572"/>
  <c r="S112" i="572"/>
  <c r="P112" i="572"/>
  <c r="O112" i="572"/>
  <c r="N112" i="572"/>
  <c r="M112" i="572"/>
  <c r="H112" i="572"/>
  <c r="L112" i="572" s="1"/>
  <c r="T111" i="572"/>
  <c r="S111" i="572"/>
  <c r="P111" i="572"/>
  <c r="O111" i="572"/>
  <c r="N111" i="572"/>
  <c r="M111" i="572"/>
  <c r="H111" i="572"/>
  <c r="L111" i="572" s="1"/>
  <c r="T110" i="572"/>
  <c r="S110" i="572"/>
  <c r="P110" i="572"/>
  <c r="O110" i="572"/>
  <c r="N110" i="572"/>
  <c r="M110" i="572"/>
  <c r="H110" i="572"/>
  <c r="J110" i="572" s="1"/>
  <c r="T109" i="572"/>
  <c r="S109" i="572"/>
  <c r="P109" i="572"/>
  <c r="O109" i="572"/>
  <c r="N109" i="572"/>
  <c r="M109" i="572"/>
  <c r="H109" i="572"/>
  <c r="R109" i="572" s="1"/>
  <c r="T108" i="572"/>
  <c r="S108" i="572"/>
  <c r="P108" i="572"/>
  <c r="O108" i="572"/>
  <c r="N108" i="572"/>
  <c r="M108" i="572"/>
  <c r="H108" i="572"/>
  <c r="R108" i="572" s="1"/>
  <c r="T107" i="572"/>
  <c r="S107" i="572"/>
  <c r="P107" i="572"/>
  <c r="O107" i="572"/>
  <c r="N107" i="572"/>
  <c r="M107" i="572"/>
  <c r="H107" i="572"/>
  <c r="R107" i="572" s="1"/>
  <c r="T106" i="572"/>
  <c r="S106" i="572"/>
  <c r="P106" i="572"/>
  <c r="O106" i="572"/>
  <c r="N106" i="572"/>
  <c r="M106" i="572"/>
  <c r="H106" i="572"/>
  <c r="L106" i="572" s="1"/>
  <c r="T105" i="572"/>
  <c r="S105" i="572"/>
  <c r="P105" i="572"/>
  <c r="O105" i="572"/>
  <c r="N105" i="572"/>
  <c r="M105" i="572"/>
  <c r="H105" i="572"/>
  <c r="R105" i="572" s="1"/>
  <c r="T104" i="572"/>
  <c r="S104" i="572"/>
  <c r="P104" i="572"/>
  <c r="O104" i="572"/>
  <c r="N104" i="572"/>
  <c r="M104" i="572"/>
  <c r="H104" i="572"/>
  <c r="J104" i="572" s="1"/>
  <c r="T103" i="572"/>
  <c r="S103" i="572"/>
  <c r="P103" i="572"/>
  <c r="O103" i="572"/>
  <c r="N103" i="572"/>
  <c r="M103" i="572"/>
  <c r="H103" i="572"/>
  <c r="R103" i="572" s="1"/>
  <c r="T102" i="572"/>
  <c r="S102" i="572"/>
  <c r="P102" i="572"/>
  <c r="O102" i="572"/>
  <c r="N102" i="572"/>
  <c r="M102" i="572"/>
  <c r="H102" i="572"/>
  <c r="R102" i="572" s="1"/>
  <c r="T101" i="572"/>
  <c r="S101" i="572"/>
  <c r="P101" i="572"/>
  <c r="O101" i="572"/>
  <c r="N101" i="572"/>
  <c r="M101" i="572"/>
  <c r="H101" i="572"/>
  <c r="R101" i="572" s="1"/>
  <c r="T100" i="572"/>
  <c r="S100" i="572"/>
  <c r="P100" i="572"/>
  <c r="O100" i="572"/>
  <c r="N100" i="572"/>
  <c r="M100" i="572"/>
  <c r="H100" i="572"/>
  <c r="L100" i="572" s="1"/>
  <c r="T99" i="572"/>
  <c r="S99" i="572"/>
  <c r="P99" i="572"/>
  <c r="O99" i="572"/>
  <c r="N99" i="572"/>
  <c r="M99" i="572"/>
  <c r="H99" i="572"/>
  <c r="L99" i="572" s="1"/>
  <c r="T98" i="572"/>
  <c r="S98" i="572"/>
  <c r="P98" i="572"/>
  <c r="O98" i="572"/>
  <c r="N98" i="572"/>
  <c r="M98" i="572"/>
  <c r="H98" i="572"/>
  <c r="J98" i="572" s="1"/>
  <c r="T97" i="572"/>
  <c r="S97" i="572"/>
  <c r="P97" i="572"/>
  <c r="O97" i="572"/>
  <c r="N97" i="572"/>
  <c r="M97" i="572"/>
  <c r="H97" i="572"/>
  <c r="L97" i="572" s="1"/>
  <c r="T96" i="572"/>
  <c r="S96" i="572"/>
  <c r="P96" i="572"/>
  <c r="O96" i="572"/>
  <c r="N96" i="572"/>
  <c r="M96" i="572"/>
  <c r="H96" i="572"/>
  <c r="J96" i="572" s="1"/>
  <c r="T95" i="572"/>
  <c r="S95" i="572"/>
  <c r="P95" i="572"/>
  <c r="O95" i="572"/>
  <c r="N95" i="572"/>
  <c r="M95" i="572"/>
  <c r="H95" i="572"/>
  <c r="R95" i="572" s="1"/>
  <c r="T94" i="572"/>
  <c r="S94" i="572"/>
  <c r="P94" i="572"/>
  <c r="O94" i="572"/>
  <c r="N94" i="572"/>
  <c r="M94" i="572"/>
  <c r="H94" i="572"/>
  <c r="L94" i="572" s="1"/>
  <c r="T93" i="572"/>
  <c r="S93" i="572"/>
  <c r="P93" i="572"/>
  <c r="O93" i="572"/>
  <c r="N93" i="572"/>
  <c r="M93" i="572"/>
  <c r="H93" i="572"/>
  <c r="J93" i="572" s="1"/>
  <c r="T92" i="572"/>
  <c r="S92" i="572"/>
  <c r="P92" i="572"/>
  <c r="O92" i="572"/>
  <c r="N92" i="572"/>
  <c r="M92" i="572"/>
  <c r="H92" i="572"/>
  <c r="J92" i="572" s="1"/>
  <c r="T91" i="572"/>
  <c r="S91" i="572"/>
  <c r="P91" i="572"/>
  <c r="O91" i="572"/>
  <c r="N91" i="572"/>
  <c r="M91" i="572"/>
  <c r="H91" i="572"/>
  <c r="L91" i="572" s="1"/>
  <c r="T90" i="572"/>
  <c r="S90" i="572"/>
  <c r="P90" i="572"/>
  <c r="O90" i="572"/>
  <c r="N90" i="572"/>
  <c r="M90" i="572"/>
  <c r="H90" i="572"/>
  <c r="L90" i="572" s="1"/>
  <c r="T89" i="572"/>
  <c r="S89" i="572"/>
  <c r="P89" i="572"/>
  <c r="O89" i="572"/>
  <c r="N89" i="572"/>
  <c r="M89" i="572"/>
  <c r="H89" i="572"/>
  <c r="R89" i="572" s="1"/>
  <c r="T88" i="572"/>
  <c r="S88" i="572"/>
  <c r="P88" i="572"/>
  <c r="O88" i="572"/>
  <c r="N88" i="572"/>
  <c r="M88" i="572"/>
  <c r="H88" i="572"/>
  <c r="L88" i="572" s="1"/>
  <c r="T87" i="572"/>
  <c r="S87" i="572"/>
  <c r="P87" i="572"/>
  <c r="O87" i="572"/>
  <c r="N87" i="572"/>
  <c r="M87" i="572"/>
  <c r="L87" i="572"/>
  <c r="H87" i="572"/>
  <c r="J87" i="572" s="1"/>
  <c r="T86" i="572"/>
  <c r="S86" i="572"/>
  <c r="P86" i="572"/>
  <c r="O86" i="572"/>
  <c r="N86" i="572"/>
  <c r="M86" i="572"/>
  <c r="H86" i="572"/>
  <c r="J86" i="572" s="1"/>
  <c r="T85" i="572"/>
  <c r="S85" i="572"/>
  <c r="R85" i="572"/>
  <c r="P85" i="572"/>
  <c r="O85" i="572"/>
  <c r="N85" i="572"/>
  <c r="M85" i="572"/>
  <c r="H85" i="572"/>
  <c r="L85" i="572" s="1"/>
  <c r="T84" i="572"/>
  <c r="S84" i="572"/>
  <c r="P84" i="572"/>
  <c r="O84" i="572"/>
  <c r="N84" i="572"/>
  <c r="M84" i="572"/>
  <c r="H84" i="572"/>
  <c r="R84" i="572" s="1"/>
  <c r="T83" i="572"/>
  <c r="S83" i="572"/>
  <c r="P83" i="572"/>
  <c r="O83" i="572"/>
  <c r="N83" i="572"/>
  <c r="M83" i="572"/>
  <c r="H83" i="572"/>
  <c r="R83" i="572" s="1"/>
  <c r="T82" i="572"/>
  <c r="S82" i="572"/>
  <c r="P82" i="572"/>
  <c r="O82" i="572"/>
  <c r="N82" i="572"/>
  <c r="M82" i="572"/>
  <c r="H82" i="572"/>
  <c r="L82" i="572" s="1"/>
  <c r="T81" i="572"/>
  <c r="S81" i="572"/>
  <c r="P81" i="572"/>
  <c r="O81" i="572"/>
  <c r="N81" i="572"/>
  <c r="M81" i="572"/>
  <c r="H81" i="572"/>
  <c r="R81" i="572" s="1"/>
  <c r="T80" i="572"/>
  <c r="S80" i="572"/>
  <c r="P80" i="572"/>
  <c r="O80" i="572"/>
  <c r="N80" i="572"/>
  <c r="M80" i="572"/>
  <c r="H80" i="572"/>
  <c r="J80" i="572" s="1"/>
  <c r="T79" i="572"/>
  <c r="S79" i="572"/>
  <c r="P79" i="572"/>
  <c r="O79" i="572"/>
  <c r="N79" i="572"/>
  <c r="M79" i="572"/>
  <c r="H79" i="572"/>
  <c r="L79" i="572" s="1"/>
  <c r="T78" i="572"/>
  <c r="S78" i="572"/>
  <c r="P78" i="572"/>
  <c r="O78" i="572"/>
  <c r="N78" i="572"/>
  <c r="M78" i="572"/>
  <c r="H78" i="572"/>
  <c r="R78" i="572" s="1"/>
  <c r="T77" i="572"/>
  <c r="S77" i="572"/>
  <c r="P77" i="572"/>
  <c r="O77" i="572"/>
  <c r="N77" i="572"/>
  <c r="M77" i="572"/>
  <c r="H77" i="572"/>
  <c r="R77" i="572" s="1"/>
  <c r="T76" i="572"/>
  <c r="S76" i="572"/>
  <c r="P76" i="572"/>
  <c r="O76" i="572"/>
  <c r="N76" i="572"/>
  <c r="M76" i="572"/>
  <c r="H76" i="572"/>
  <c r="L76" i="572" s="1"/>
  <c r="T75" i="572"/>
  <c r="S75" i="572"/>
  <c r="P75" i="572"/>
  <c r="O75" i="572"/>
  <c r="N75" i="572"/>
  <c r="M75" i="572"/>
  <c r="H75" i="572"/>
  <c r="R75" i="572" s="1"/>
  <c r="T74" i="572"/>
  <c r="S74" i="572"/>
  <c r="P74" i="572"/>
  <c r="O74" i="572"/>
  <c r="N74" i="572"/>
  <c r="M74" i="572"/>
  <c r="H74" i="572"/>
  <c r="J74" i="572" s="1"/>
  <c r="T73" i="572"/>
  <c r="S73" i="572"/>
  <c r="P73" i="572"/>
  <c r="O73" i="572"/>
  <c r="N73" i="572"/>
  <c r="M73" i="572"/>
  <c r="H73" i="572"/>
  <c r="J73" i="572" s="1"/>
  <c r="T72" i="572"/>
  <c r="S72" i="572"/>
  <c r="P72" i="572"/>
  <c r="O72" i="572"/>
  <c r="N72" i="572"/>
  <c r="M72" i="572"/>
  <c r="H72" i="572"/>
  <c r="R72" i="572" s="1"/>
  <c r="T71" i="572"/>
  <c r="S71" i="572"/>
  <c r="P71" i="572"/>
  <c r="O71" i="572"/>
  <c r="N71" i="572"/>
  <c r="M71" i="572"/>
  <c r="H71" i="572"/>
  <c r="R71" i="572" s="1"/>
  <c r="T70" i="572"/>
  <c r="S70" i="572"/>
  <c r="P70" i="572"/>
  <c r="O70" i="572"/>
  <c r="N70" i="572"/>
  <c r="M70" i="572"/>
  <c r="H70" i="572"/>
  <c r="L70" i="572" s="1"/>
  <c r="T69" i="572"/>
  <c r="S69" i="572"/>
  <c r="P69" i="572"/>
  <c r="O69" i="572"/>
  <c r="N69" i="572"/>
  <c r="M69" i="572"/>
  <c r="H69" i="572"/>
  <c r="L69" i="572" s="1"/>
  <c r="T68" i="572"/>
  <c r="S68" i="572"/>
  <c r="P68" i="572"/>
  <c r="O68" i="572"/>
  <c r="N68" i="572"/>
  <c r="M68" i="572"/>
  <c r="H68" i="572"/>
  <c r="J68" i="572" s="1"/>
  <c r="T67" i="572"/>
  <c r="S67" i="572"/>
  <c r="P67" i="572"/>
  <c r="O67" i="572"/>
  <c r="N67" i="572"/>
  <c r="M67" i="572"/>
  <c r="H67" i="572"/>
  <c r="R67" i="572" s="1"/>
  <c r="T12" i="656"/>
  <c r="T11" i="656" s="1"/>
  <c r="E7" i="656" s="1"/>
  <c r="S12" i="656"/>
  <c r="P12" i="656"/>
  <c r="O12" i="656"/>
  <c r="O11" i="656" s="1"/>
  <c r="N12" i="656"/>
  <c r="M12" i="656"/>
  <c r="M11" i="656" s="1"/>
  <c r="H12" i="656"/>
  <c r="H13" i="656" s="1"/>
  <c r="H10" i="656" s="1"/>
  <c r="C10" i="656"/>
  <c r="N11" i="655"/>
  <c r="T12" i="655"/>
  <c r="T11" i="655" s="1"/>
  <c r="E7" i="655" s="1"/>
  <c r="S12" i="655"/>
  <c r="P12" i="655"/>
  <c r="O12" i="655"/>
  <c r="O10" i="655" s="1"/>
  <c r="N12" i="655"/>
  <c r="M12" i="655"/>
  <c r="M11" i="655" s="1"/>
  <c r="H12" i="655"/>
  <c r="J12" i="655" s="1"/>
  <c r="C10" i="655"/>
  <c r="D10" i="655" s="1"/>
  <c r="T12" i="654"/>
  <c r="T11" i="654" s="1"/>
  <c r="E7" i="654" s="1"/>
  <c r="S12" i="654"/>
  <c r="S11" i="654" s="1"/>
  <c r="E8" i="654" s="1"/>
  <c r="P12" i="654"/>
  <c r="P10" i="654" s="1"/>
  <c r="O12" i="654"/>
  <c r="O10" i="654" s="1"/>
  <c r="N12" i="654"/>
  <c r="M12" i="654"/>
  <c r="M11" i="654" s="1"/>
  <c r="H12" i="654"/>
  <c r="L12" i="654" s="1"/>
  <c r="C10" i="654"/>
  <c r="D10" i="654" s="1"/>
  <c r="T12" i="653"/>
  <c r="T11" i="653" s="1"/>
  <c r="E7" i="653" s="1"/>
  <c r="S12" i="653"/>
  <c r="S11" i="653" s="1"/>
  <c r="E8" i="653" s="1"/>
  <c r="P12" i="653"/>
  <c r="O12" i="653"/>
  <c r="O10" i="653" s="1"/>
  <c r="N12" i="653"/>
  <c r="M12" i="653"/>
  <c r="M10" i="653" s="1"/>
  <c r="H12" i="653"/>
  <c r="L12" i="653" s="1"/>
  <c r="O11" i="653"/>
  <c r="C10" i="653"/>
  <c r="D10" i="653" s="1"/>
  <c r="T12" i="652"/>
  <c r="T11" i="652" s="1"/>
  <c r="E7" i="652" s="1"/>
  <c r="S12" i="652"/>
  <c r="S11" i="652" s="1"/>
  <c r="E8" i="652" s="1"/>
  <c r="P12" i="652"/>
  <c r="P10" i="652" s="1"/>
  <c r="O12" i="652"/>
  <c r="O10" i="652" s="1"/>
  <c r="N12" i="652"/>
  <c r="M12" i="652"/>
  <c r="M10" i="652" s="1"/>
  <c r="H12" i="652"/>
  <c r="R12" i="652" s="1"/>
  <c r="C10" i="652"/>
  <c r="P10" i="651"/>
  <c r="T12" i="651"/>
  <c r="T11" i="651" s="1"/>
  <c r="E7" i="651" s="1"/>
  <c r="S12" i="651"/>
  <c r="P12" i="651"/>
  <c r="O12" i="651"/>
  <c r="O11" i="651" s="1"/>
  <c r="N12" i="651"/>
  <c r="N10" i="651" s="1"/>
  <c r="M12" i="651"/>
  <c r="M11" i="651" s="1"/>
  <c r="H12" i="651"/>
  <c r="O10" i="651"/>
  <c r="C10" i="651"/>
  <c r="D10" i="651" s="1"/>
  <c r="N10" i="650"/>
  <c r="T12" i="650"/>
  <c r="S12" i="650"/>
  <c r="P12" i="650"/>
  <c r="O12" i="650"/>
  <c r="N12" i="650"/>
  <c r="M12" i="650"/>
  <c r="H12" i="650"/>
  <c r="C10" i="650"/>
  <c r="D10" i="650" s="1"/>
  <c r="T13" i="649"/>
  <c r="S13" i="649"/>
  <c r="P13" i="649"/>
  <c r="O13" i="649"/>
  <c r="N13" i="649"/>
  <c r="N11" i="649" s="1"/>
  <c r="M13" i="649"/>
  <c r="H13" i="649"/>
  <c r="L13" i="649" s="1"/>
  <c r="T12" i="649"/>
  <c r="S12" i="649"/>
  <c r="P12" i="649"/>
  <c r="O12" i="649"/>
  <c r="N12" i="649"/>
  <c r="M12" i="649"/>
  <c r="M10" i="649" s="1"/>
  <c r="H12" i="649"/>
  <c r="C10" i="649"/>
  <c r="T31" i="648"/>
  <c r="S31" i="648"/>
  <c r="P31" i="648"/>
  <c r="O31" i="648"/>
  <c r="N31" i="648"/>
  <c r="M31" i="648"/>
  <c r="H31" i="648"/>
  <c r="T30" i="648"/>
  <c r="S30" i="648"/>
  <c r="P30" i="648"/>
  <c r="O30" i="648"/>
  <c r="N30" i="648"/>
  <c r="M30" i="648"/>
  <c r="J30" i="648"/>
  <c r="H30" i="648"/>
  <c r="L30" i="648" s="1"/>
  <c r="T29" i="648"/>
  <c r="S29" i="648"/>
  <c r="P29" i="648"/>
  <c r="O29" i="648"/>
  <c r="N29" i="648"/>
  <c r="M29" i="648"/>
  <c r="L29" i="648"/>
  <c r="H29" i="648"/>
  <c r="J29" i="648" s="1"/>
  <c r="T28" i="648"/>
  <c r="S28" i="648"/>
  <c r="P28" i="648"/>
  <c r="O28" i="648"/>
  <c r="N28" i="648"/>
  <c r="M28" i="648"/>
  <c r="L28" i="648"/>
  <c r="H28" i="648"/>
  <c r="R28" i="648" s="1"/>
  <c r="T27" i="648"/>
  <c r="S27" i="648"/>
  <c r="P27" i="648"/>
  <c r="O27" i="648"/>
  <c r="N27" i="648"/>
  <c r="M27" i="648"/>
  <c r="H27" i="648"/>
  <c r="L27" i="648" s="1"/>
  <c r="T26" i="648"/>
  <c r="S26" i="648"/>
  <c r="P26" i="648"/>
  <c r="O26" i="648"/>
  <c r="N26" i="648"/>
  <c r="M26" i="648"/>
  <c r="H26" i="648"/>
  <c r="J26" i="648" s="1"/>
  <c r="T25" i="648"/>
  <c r="S25" i="648"/>
  <c r="P25" i="648"/>
  <c r="O25" i="648"/>
  <c r="N25" i="648"/>
  <c r="M25" i="648"/>
  <c r="H25" i="648"/>
  <c r="T24" i="648"/>
  <c r="S24" i="648"/>
  <c r="P24" i="648"/>
  <c r="O24" i="648"/>
  <c r="N24" i="648"/>
  <c r="M24" i="648"/>
  <c r="H24" i="648"/>
  <c r="L24" i="648" s="1"/>
  <c r="T23" i="648"/>
  <c r="S23" i="648"/>
  <c r="P23" i="648"/>
  <c r="O23" i="648"/>
  <c r="N23" i="648"/>
  <c r="M23" i="648"/>
  <c r="H23" i="648"/>
  <c r="L23" i="648" s="1"/>
  <c r="T22" i="648"/>
  <c r="S22" i="648"/>
  <c r="P22" i="648"/>
  <c r="O22" i="648"/>
  <c r="N22" i="648"/>
  <c r="M22" i="648"/>
  <c r="H22" i="648"/>
  <c r="R22" i="648" s="1"/>
  <c r="T21" i="648"/>
  <c r="S21" i="648"/>
  <c r="P21" i="648"/>
  <c r="O21" i="648"/>
  <c r="N21" i="648"/>
  <c r="M21" i="648"/>
  <c r="H21" i="648"/>
  <c r="L21" i="648" s="1"/>
  <c r="T20" i="648"/>
  <c r="S20" i="648"/>
  <c r="P20" i="648"/>
  <c r="O20" i="648"/>
  <c r="N20" i="648"/>
  <c r="M20" i="648"/>
  <c r="L20" i="648"/>
  <c r="H20" i="648"/>
  <c r="J20" i="648" s="1"/>
  <c r="T19" i="648"/>
  <c r="S19" i="648"/>
  <c r="P19" i="648"/>
  <c r="O19" i="648"/>
  <c r="N19" i="648"/>
  <c r="M19" i="648"/>
  <c r="H19" i="648"/>
  <c r="T18" i="648"/>
  <c r="S18" i="648"/>
  <c r="P18" i="648"/>
  <c r="O18" i="648"/>
  <c r="N18" i="648"/>
  <c r="M18" i="648"/>
  <c r="H18" i="648"/>
  <c r="L18" i="648" s="1"/>
  <c r="T17" i="648"/>
  <c r="S17" i="648"/>
  <c r="P17" i="648"/>
  <c r="O17" i="648"/>
  <c r="N17" i="648"/>
  <c r="M17" i="648"/>
  <c r="L17" i="648"/>
  <c r="J17" i="648"/>
  <c r="H17" i="648"/>
  <c r="R17" i="648" s="1"/>
  <c r="T16" i="648"/>
  <c r="S16" i="648"/>
  <c r="P16" i="648"/>
  <c r="O16" i="648"/>
  <c r="N16" i="648"/>
  <c r="M16" i="648"/>
  <c r="H16" i="648"/>
  <c r="R16" i="648" s="1"/>
  <c r="T15" i="648"/>
  <c r="S15" i="648"/>
  <c r="P15" i="648"/>
  <c r="O15" i="648"/>
  <c r="N15" i="648"/>
  <c r="M15" i="648"/>
  <c r="H15" i="648"/>
  <c r="L15" i="648" s="1"/>
  <c r="T14" i="648"/>
  <c r="S14" i="648"/>
  <c r="P14" i="648"/>
  <c r="O14" i="648"/>
  <c r="N14" i="648"/>
  <c r="M14" i="648"/>
  <c r="H14" i="648"/>
  <c r="J14" i="648" s="1"/>
  <c r="T13" i="648"/>
  <c r="S13" i="648"/>
  <c r="P13" i="648"/>
  <c r="O13" i="648"/>
  <c r="N13" i="648"/>
  <c r="M13" i="648"/>
  <c r="H13" i="648"/>
  <c r="T12" i="648"/>
  <c r="S12" i="648"/>
  <c r="P12" i="648"/>
  <c r="O12" i="648"/>
  <c r="N12" i="648"/>
  <c r="M12" i="648"/>
  <c r="H12" i="648"/>
  <c r="J12" i="648" s="1"/>
  <c r="C10" i="648"/>
  <c r="D10" i="648" s="1"/>
  <c r="T13" i="647"/>
  <c r="S13" i="647"/>
  <c r="P13" i="647"/>
  <c r="O13" i="647"/>
  <c r="N13" i="647"/>
  <c r="M13" i="647"/>
  <c r="H13" i="647"/>
  <c r="J13" i="647" s="1"/>
  <c r="T12" i="647"/>
  <c r="S12" i="647"/>
  <c r="P12" i="647"/>
  <c r="O12" i="647"/>
  <c r="O10" i="647" s="1"/>
  <c r="N12" i="647"/>
  <c r="M12" i="647"/>
  <c r="M11" i="647" s="1"/>
  <c r="H12" i="647"/>
  <c r="L12" i="647" s="1"/>
  <c r="C10" i="647"/>
  <c r="D10" i="647" s="1"/>
  <c r="P11" i="646"/>
  <c r="M10" i="646"/>
  <c r="T12" i="646"/>
  <c r="S12" i="646"/>
  <c r="S11" i="646" s="1"/>
  <c r="E8" i="646" s="1"/>
  <c r="P12" i="646"/>
  <c r="O12" i="646"/>
  <c r="N12" i="646"/>
  <c r="N10" i="646" s="1"/>
  <c r="M12" i="646"/>
  <c r="M11" i="646" s="1"/>
  <c r="H12" i="646"/>
  <c r="R12" i="646" s="1"/>
  <c r="C10" i="646"/>
  <c r="D10" i="646" s="1"/>
  <c r="T12" i="645"/>
  <c r="S12" i="645"/>
  <c r="S11" i="645" s="1"/>
  <c r="E8" i="645" s="1"/>
  <c r="P12" i="645"/>
  <c r="O12" i="645"/>
  <c r="N12" i="645"/>
  <c r="N11" i="645" s="1"/>
  <c r="M12" i="645"/>
  <c r="H12" i="645"/>
  <c r="R12" i="645" s="1"/>
  <c r="C10" i="645"/>
  <c r="T12" i="644"/>
  <c r="S12" i="644"/>
  <c r="S11" i="644" s="1"/>
  <c r="E8" i="644" s="1"/>
  <c r="P12" i="644"/>
  <c r="P11" i="644" s="1"/>
  <c r="O12" i="644"/>
  <c r="O10" i="644" s="1"/>
  <c r="N12" i="644"/>
  <c r="N10" i="644" s="1"/>
  <c r="M12" i="644"/>
  <c r="M10" i="644" s="1"/>
  <c r="H12" i="644"/>
  <c r="H13" i="644" s="1"/>
  <c r="H10" i="644" s="1"/>
  <c r="C10" i="644"/>
  <c r="D10" i="644" s="1"/>
  <c r="T18" i="643"/>
  <c r="S18" i="643"/>
  <c r="P18" i="643"/>
  <c r="O18" i="643"/>
  <c r="N18" i="643"/>
  <c r="M18" i="643"/>
  <c r="H18" i="643"/>
  <c r="T17" i="643"/>
  <c r="S17" i="643"/>
  <c r="P17" i="643"/>
  <c r="O17" i="643"/>
  <c r="N17" i="643"/>
  <c r="M17" i="643"/>
  <c r="H17" i="643"/>
  <c r="L17" i="643" s="1"/>
  <c r="T16" i="643"/>
  <c r="S16" i="643"/>
  <c r="P16" i="643"/>
  <c r="O16" i="643"/>
  <c r="N16" i="643"/>
  <c r="M16" i="643"/>
  <c r="H16" i="643"/>
  <c r="R16" i="643" s="1"/>
  <c r="T15" i="643"/>
  <c r="S15" i="643"/>
  <c r="P15" i="643"/>
  <c r="O15" i="643"/>
  <c r="N15" i="643"/>
  <c r="M15" i="643"/>
  <c r="J15" i="643"/>
  <c r="H15" i="643"/>
  <c r="L15" i="643" s="1"/>
  <c r="T14" i="643"/>
  <c r="S14" i="643"/>
  <c r="P14" i="643"/>
  <c r="O14" i="643"/>
  <c r="N14" i="643"/>
  <c r="M14" i="643"/>
  <c r="H14" i="643"/>
  <c r="R14" i="643" s="1"/>
  <c r="T13" i="643"/>
  <c r="S13" i="643"/>
  <c r="P13" i="643"/>
  <c r="O13" i="643"/>
  <c r="N13" i="643"/>
  <c r="M13" i="643"/>
  <c r="H13" i="643"/>
  <c r="J13" i="643" s="1"/>
  <c r="T12" i="643"/>
  <c r="S12" i="643"/>
  <c r="P12" i="643"/>
  <c r="O12" i="643"/>
  <c r="N12" i="643"/>
  <c r="M12" i="643"/>
  <c r="H12" i="643"/>
  <c r="R12" i="643" s="1"/>
  <c r="C10" i="643"/>
  <c r="T16" i="642"/>
  <c r="S16" i="642"/>
  <c r="P16" i="642"/>
  <c r="O16" i="642"/>
  <c r="N16" i="642"/>
  <c r="M16" i="642"/>
  <c r="J16" i="642"/>
  <c r="H16" i="642"/>
  <c r="R16" i="642" s="1"/>
  <c r="T15" i="642"/>
  <c r="S15" i="642"/>
  <c r="P15" i="642"/>
  <c r="O15" i="642"/>
  <c r="N15" i="642"/>
  <c r="M15" i="642"/>
  <c r="H15" i="642"/>
  <c r="R15" i="642" s="1"/>
  <c r="T14" i="642"/>
  <c r="S14" i="642"/>
  <c r="P14" i="642"/>
  <c r="O14" i="642"/>
  <c r="N14" i="642"/>
  <c r="M14" i="642"/>
  <c r="H14" i="642"/>
  <c r="J14" i="642" s="1"/>
  <c r="T13" i="642"/>
  <c r="S13" i="642"/>
  <c r="P13" i="642"/>
  <c r="O13" i="642"/>
  <c r="N13" i="642"/>
  <c r="M13" i="642"/>
  <c r="H13" i="642"/>
  <c r="T12" i="642"/>
  <c r="S12" i="642"/>
  <c r="P12" i="642"/>
  <c r="O12" i="642"/>
  <c r="N12" i="642"/>
  <c r="M12" i="642"/>
  <c r="J12" i="642"/>
  <c r="H12" i="642"/>
  <c r="R12" i="642" s="1"/>
  <c r="C10" i="642"/>
  <c r="D10" i="642" s="1"/>
  <c r="N11" i="641"/>
  <c r="T14" i="641"/>
  <c r="S14" i="641"/>
  <c r="P14" i="641"/>
  <c r="O14" i="641"/>
  <c r="N14" i="641"/>
  <c r="M14" i="641"/>
  <c r="M11" i="641" s="1"/>
  <c r="L14" i="641"/>
  <c r="H14" i="641"/>
  <c r="R14" i="641" s="1"/>
  <c r="T13" i="641"/>
  <c r="S13" i="641"/>
  <c r="P13" i="641"/>
  <c r="O13" i="641"/>
  <c r="N13" i="641"/>
  <c r="M13" i="641"/>
  <c r="H13" i="641"/>
  <c r="T12" i="641"/>
  <c r="S12" i="641"/>
  <c r="P12" i="641"/>
  <c r="O12" i="641"/>
  <c r="N12" i="641"/>
  <c r="M12" i="641"/>
  <c r="H12" i="641"/>
  <c r="C10" i="641"/>
  <c r="D10" i="641" s="1"/>
  <c r="T13" i="640"/>
  <c r="T11" i="640" s="1"/>
  <c r="E7" i="640" s="1"/>
  <c r="S13" i="640"/>
  <c r="P13" i="640"/>
  <c r="O13" i="640"/>
  <c r="N13" i="640"/>
  <c r="M13" i="640"/>
  <c r="H13" i="640"/>
  <c r="R13" i="640" s="1"/>
  <c r="T12" i="640"/>
  <c r="S12" i="640"/>
  <c r="P12" i="640"/>
  <c r="O12" i="640"/>
  <c r="N12" i="640"/>
  <c r="M12" i="640"/>
  <c r="H12" i="640"/>
  <c r="J12" i="640" s="1"/>
  <c r="C10" i="640"/>
  <c r="T17" i="639"/>
  <c r="S17" i="639"/>
  <c r="P17" i="639"/>
  <c r="O17" i="639"/>
  <c r="N17" i="639"/>
  <c r="M17" i="639"/>
  <c r="H17" i="639"/>
  <c r="T16" i="639"/>
  <c r="S16" i="639"/>
  <c r="P16" i="639"/>
  <c r="O16" i="639"/>
  <c r="N16" i="639"/>
  <c r="M16" i="639"/>
  <c r="H16" i="639"/>
  <c r="T15" i="639"/>
  <c r="S15" i="639"/>
  <c r="R15" i="639"/>
  <c r="P15" i="639"/>
  <c r="O15" i="639"/>
  <c r="N15" i="639"/>
  <c r="M15" i="639"/>
  <c r="J15" i="639"/>
  <c r="H15" i="639"/>
  <c r="L15" i="639" s="1"/>
  <c r="T14" i="639"/>
  <c r="S14" i="639"/>
  <c r="P14" i="639"/>
  <c r="O14" i="639"/>
  <c r="N14" i="639"/>
  <c r="M14" i="639"/>
  <c r="H14" i="639"/>
  <c r="R14" i="639" s="1"/>
  <c r="T13" i="639"/>
  <c r="S13" i="639"/>
  <c r="P13" i="639"/>
  <c r="O13" i="639"/>
  <c r="N13" i="639"/>
  <c r="M13" i="639"/>
  <c r="H13" i="639"/>
  <c r="T12" i="639"/>
  <c r="S12" i="639"/>
  <c r="P12" i="639"/>
  <c r="O12" i="639"/>
  <c r="N12" i="639"/>
  <c r="M12" i="639"/>
  <c r="M11" i="639" s="1"/>
  <c r="H12" i="639"/>
  <c r="R12" i="639" s="1"/>
  <c r="C10" i="639"/>
  <c r="D10" i="639" s="1"/>
  <c r="T15" i="638"/>
  <c r="S15" i="638"/>
  <c r="P15" i="638"/>
  <c r="O15" i="638"/>
  <c r="N15" i="638"/>
  <c r="M15" i="638"/>
  <c r="H15" i="638"/>
  <c r="L15" i="638" s="1"/>
  <c r="T14" i="638"/>
  <c r="S14" i="638"/>
  <c r="P14" i="638"/>
  <c r="O14" i="638"/>
  <c r="N14" i="638"/>
  <c r="M14" i="638"/>
  <c r="H14" i="638"/>
  <c r="L14" i="638" s="1"/>
  <c r="T13" i="638"/>
  <c r="S13" i="638"/>
  <c r="R13" i="638"/>
  <c r="P13" i="638"/>
  <c r="O13" i="638"/>
  <c r="N13" i="638"/>
  <c r="M13" i="638"/>
  <c r="H13" i="638"/>
  <c r="L13" i="638" s="1"/>
  <c r="T12" i="638"/>
  <c r="S12" i="638"/>
  <c r="P12" i="638"/>
  <c r="O12" i="638"/>
  <c r="N12" i="638"/>
  <c r="M12" i="638"/>
  <c r="H12" i="638"/>
  <c r="C10" i="638"/>
  <c r="T13" i="637"/>
  <c r="S13" i="637"/>
  <c r="P13" i="637"/>
  <c r="O13" i="637"/>
  <c r="N13" i="637"/>
  <c r="M13" i="637"/>
  <c r="H13" i="637"/>
  <c r="R13" i="637" s="1"/>
  <c r="T12" i="637"/>
  <c r="S12" i="637"/>
  <c r="P12" i="637"/>
  <c r="O12" i="637"/>
  <c r="N12" i="637"/>
  <c r="N11" i="637" s="1"/>
  <c r="M12" i="637"/>
  <c r="H12" i="637"/>
  <c r="J12" i="637" s="1"/>
  <c r="C10" i="637"/>
  <c r="D10" i="637" s="1"/>
  <c r="T18" i="636"/>
  <c r="S18" i="636"/>
  <c r="P18" i="636"/>
  <c r="O18" i="636"/>
  <c r="N18" i="636"/>
  <c r="M18" i="636"/>
  <c r="H18" i="636"/>
  <c r="R18" i="636" s="1"/>
  <c r="T17" i="636"/>
  <c r="S17" i="636"/>
  <c r="P17" i="636"/>
  <c r="O17" i="636"/>
  <c r="N17" i="636"/>
  <c r="M17" i="636"/>
  <c r="H17" i="636"/>
  <c r="R17" i="636" s="1"/>
  <c r="T16" i="636"/>
  <c r="S16" i="636"/>
  <c r="R16" i="636"/>
  <c r="P16" i="636"/>
  <c r="O16" i="636"/>
  <c r="N16" i="636"/>
  <c r="M16" i="636"/>
  <c r="J16" i="636"/>
  <c r="H16" i="636"/>
  <c r="L16" i="636" s="1"/>
  <c r="T15" i="636"/>
  <c r="S15" i="636"/>
  <c r="P15" i="636"/>
  <c r="O15" i="636"/>
  <c r="N15" i="636"/>
  <c r="M15" i="636"/>
  <c r="H15" i="636"/>
  <c r="R15" i="636" s="1"/>
  <c r="T14" i="636"/>
  <c r="S14" i="636"/>
  <c r="P14" i="636"/>
  <c r="O14" i="636"/>
  <c r="N14" i="636"/>
  <c r="M14" i="636"/>
  <c r="H14" i="636"/>
  <c r="J14" i="636" s="1"/>
  <c r="T13" i="636"/>
  <c r="S13" i="636"/>
  <c r="P13" i="636"/>
  <c r="O13" i="636"/>
  <c r="N13" i="636"/>
  <c r="M13" i="636"/>
  <c r="H13" i="636"/>
  <c r="R13" i="636" s="1"/>
  <c r="T12" i="636"/>
  <c r="S12" i="636"/>
  <c r="P12" i="636"/>
  <c r="O12" i="636"/>
  <c r="N12" i="636"/>
  <c r="M12" i="636"/>
  <c r="H12" i="636"/>
  <c r="J12" i="636" s="1"/>
  <c r="C10" i="636"/>
  <c r="T14" i="635"/>
  <c r="S14" i="635"/>
  <c r="P14" i="635"/>
  <c r="P11" i="635" s="1"/>
  <c r="O14" i="635"/>
  <c r="N14" i="635"/>
  <c r="M14" i="635"/>
  <c r="H14" i="635"/>
  <c r="L14" i="635" s="1"/>
  <c r="T13" i="635"/>
  <c r="S13" i="635"/>
  <c r="P13" i="635"/>
  <c r="O13" i="635"/>
  <c r="N13" i="635"/>
  <c r="M13" i="635"/>
  <c r="H13" i="635"/>
  <c r="R13" i="635" s="1"/>
  <c r="T12" i="635"/>
  <c r="S12" i="635"/>
  <c r="R12" i="635"/>
  <c r="P12" i="635"/>
  <c r="O12" i="635"/>
  <c r="N12" i="635"/>
  <c r="M12" i="635"/>
  <c r="H12" i="635"/>
  <c r="L12" i="635" s="1"/>
  <c r="C10" i="635"/>
  <c r="D10" i="635" s="1"/>
  <c r="T15" i="634"/>
  <c r="S15" i="634"/>
  <c r="P15" i="634"/>
  <c r="O15" i="634"/>
  <c r="N15" i="634"/>
  <c r="M15" i="634"/>
  <c r="H15" i="634"/>
  <c r="R15" i="634" s="1"/>
  <c r="T14" i="634"/>
  <c r="S14" i="634"/>
  <c r="P14" i="634"/>
  <c r="O14" i="634"/>
  <c r="N14" i="634"/>
  <c r="M14" i="634"/>
  <c r="H14" i="634"/>
  <c r="R14" i="634" s="1"/>
  <c r="T13" i="634"/>
  <c r="S13" i="634"/>
  <c r="P13" i="634"/>
  <c r="O13" i="634"/>
  <c r="N13" i="634"/>
  <c r="M13" i="634"/>
  <c r="H13" i="634"/>
  <c r="J13" i="634" s="1"/>
  <c r="T12" i="634"/>
  <c r="S12" i="634"/>
  <c r="R12" i="634"/>
  <c r="P12" i="634"/>
  <c r="O12" i="634"/>
  <c r="N12" i="634"/>
  <c r="M12" i="634"/>
  <c r="H12" i="634"/>
  <c r="L12" i="634" s="1"/>
  <c r="C10" i="634"/>
  <c r="D10" i="634" s="1"/>
  <c r="T13" i="633"/>
  <c r="S13" i="633"/>
  <c r="P13" i="633"/>
  <c r="O13" i="633"/>
  <c r="N13" i="633"/>
  <c r="M13" i="633"/>
  <c r="H13" i="633"/>
  <c r="L13" i="633" s="1"/>
  <c r="T12" i="633"/>
  <c r="T11" i="633" s="1"/>
  <c r="E7" i="633" s="1"/>
  <c r="S12" i="633"/>
  <c r="P12" i="633"/>
  <c r="O12" i="633"/>
  <c r="N12" i="633"/>
  <c r="M12" i="633"/>
  <c r="H12" i="633"/>
  <c r="J12" i="633" s="1"/>
  <c r="C10" i="633"/>
  <c r="D10" i="633" s="1"/>
  <c r="T39" i="632"/>
  <c r="S39" i="632"/>
  <c r="P39" i="632"/>
  <c r="O39" i="632"/>
  <c r="N39" i="632"/>
  <c r="M39" i="632"/>
  <c r="H39" i="632"/>
  <c r="L39" i="632" s="1"/>
  <c r="T38" i="632"/>
  <c r="S38" i="632"/>
  <c r="P38" i="632"/>
  <c r="O38" i="632"/>
  <c r="N38" i="632"/>
  <c r="M38" i="632"/>
  <c r="H38" i="632"/>
  <c r="R38" i="632" s="1"/>
  <c r="T37" i="632"/>
  <c r="S37" i="632"/>
  <c r="P37" i="632"/>
  <c r="O37" i="632"/>
  <c r="N37" i="632"/>
  <c r="M37" i="632"/>
  <c r="H37" i="632"/>
  <c r="L37" i="632" s="1"/>
  <c r="T36" i="632"/>
  <c r="S36" i="632"/>
  <c r="P36" i="632"/>
  <c r="O36" i="632"/>
  <c r="N36" i="632"/>
  <c r="M36" i="632"/>
  <c r="H36" i="632"/>
  <c r="T35" i="632"/>
  <c r="S35" i="632"/>
  <c r="P35" i="632"/>
  <c r="O35" i="632"/>
  <c r="N35" i="632"/>
  <c r="M35" i="632"/>
  <c r="H35" i="632"/>
  <c r="J35" i="632" s="1"/>
  <c r="T34" i="632"/>
  <c r="S34" i="632"/>
  <c r="P34" i="632"/>
  <c r="O34" i="632"/>
  <c r="N34" i="632"/>
  <c r="M34" i="632"/>
  <c r="H34" i="632"/>
  <c r="T33" i="632"/>
  <c r="S33" i="632"/>
  <c r="P33" i="632"/>
  <c r="O33" i="632"/>
  <c r="N33" i="632"/>
  <c r="M33" i="632"/>
  <c r="H33" i="632"/>
  <c r="T32" i="632"/>
  <c r="S32" i="632"/>
  <c r="P32" i="632"/>
  <c r="O32" i="632"/>
  <c r="N32" i="632"/>
  <c r="M32" i="632"/>
  <c r="H32" i="632"/>
  <c r="R32" i="632" s="1"/>
  <c r="T31" i="632"/>
  <c r="S31" i="632"/>
  <c r="P31" i="632"/>
  <c r="O31" i="632"/>
  <c r="N31" i="632"/>
  <c r="M31" i="632"/>
  <c r="H31" i="632"/>
  <c r="L31" i="632" s="1"/>
  <c r="T30" i="632"/>
  <c r="S30" i="632"/>
  <c r="P30" i="632"/>
  <c r="O30" i="632"/>
  <c r="N30" i="632"/>
  <c r="M30" i="632"/>
  <c r="H30" i="632"/>
  <c r="T29" i="632"/>
  <c r="S29" i="632"/>
  <c r="P29" i="632"/>
  <c r="O29" i="632"/>
  <c r="N29" i="632"/>
  <c r="M29" i="632"/>
  <c r="H29" i="632"/>
  <c r="J29" i="632" s="1"/>
  <c r="T28" i="632"/>
  <c r="S28" i="632"/>
  <c r="P28" i="632"/>
  <c r="O28" i="632"/>
  <c r="N28" i="632"/>
  <c r="M28" i="632"/>
  <c r="H28" i="632"/>
  <c r="J28" i="632" s="1"/>
  <c r="T27" i="632"/>
  <c r="S27" i="632"/>
  <c r="P27" i="632"/>
  <c r="O27" i="632"/>
  <c r="N27" i="632"/>
  <c r="M27" i="632"/>
  <c r="H27" i="632"/>
  <c r="T26" i="632"/>
  <c r="S26" i="632"/>
  <c r="P26" i="632"/>
  <c r="O26" i="632"/>
  <c r="N26" i="632"/>
  <c r="M26" i="632"/>
  <c r="H26" i="632"/>
  <c r="R26" i="632" s="1"/>
  <c r="T25" i="632"/>
  <c r="S25" i="632"/>
  <c r="P25" i="632"/>
  <c r="O25" i="632"/>
  <c r="N25" i="632"/>
  <c r="M25" i="632"/>
  <c r="H25" i="632"/>
  <c r="L25" i="632" s="1"/>
  <c r="T24" i="632"/>
  <c r="S24" i="632"/>
  <c r="P24" i="632"/>
  <c r="O24" i="632"/>
  <c r="N24" i="632"/>
  <c r="M24" i="632"/>
  <c r="H24" i="632"/>
  <c r="T23" i="632"/>
  <c r="S23" i="632"/>
  <c r="P23" i="632"/>
  <c r="O23" i="632"/>
  <c r="N23" i="632"/>
  <c r="M23" i="632"/>
  <c r="H23" i="632"/>
  <c r="J23" i="632" s="1"/>
  <c r="T22" i="632"/>
  <c r="S22" i="632"/>
  <c r="P22" i="632"/>
  <c r="O22" i="632"/>
  <c r="N22" i="632"/>
  <c r="M22" i="632"/>
  <c r="H22" i="632"/>
  <c r="J22" i="632" s="1"/>
  <c r="T21" i="632"/>
  <c r="S21" i="632"/>
  <c r="P21" i="632"/>
  <c r="O21" i="632"/>
  <c r="N21" i="632"/>
  <c r="M21" i="632"/>
  <c r="H21" i="632"/>
  <c r="R21" i="632" s="1"/>
  <c r="T20" i="632"/>
  <c r="S20" i="632"/>
  <c r="P20" i="632"/>
  <c r="O20" i="632"/>
  <c r="N20" i="632"/>
  <c r="M20" i="632"/>
  <c r="H20" i="632"/>
  <c r="R20" i="632" s="1"/>
  <c r="T19" i="632"/>
  <c r="S19" i="632"/>
  <c r="P19" i="632"/>
  <c r="O19" i="632"/>
  <c r="N19" i="632"/>
  <c r="M19" i="632"/>
  <c r="H19" i="632"/>
  <c r="R19" i="632" s="1"/>
  <c r="T18" i="632"/>
  <c r="S18" i="632"/>
  <c r="P18" i="632"/>
  <c r="O18" i="632"/>
  <c r="N18" i="632"/>
  <c r="M18" i="632"/>
  <c r="H18" i="632"/>
  <c r="T17" i="632"/>
  <c r="S17" i="632"/>
  <c r="P17" i="632"/>
  <c r="O17" i="632"/>
  <c r="N17" i="632"/>
  <c r="M17" i="632"/>
  <c r="H17" i="632"/>
  <c r="J17" i="632" s="1"/>
  <c r="T16" i="632"/>
  <c r="S16" i="632"/>
  <c r="P16" i="632"/>
  <c r="O16" i="632"/>
  <c r="N16" i="632"/>
  <c r="M16" i="632"/>
  <c r="H16" i="632"/>
  <c r="J16" i="632" s="1"/>
  <c r="T15" i="632"/>
  <c r="S15" i="632"/>
  <c r="P15" i="632"/>
  <c r="O15" i="632"/>
  <c r="N15" i="632"/>
  <c r="M15" i="632"/>
  <c r="H15" i="632"/>
  <c r="T14" i="632"/>
  <c r="S14" i="632"/>
  <c r="P14" i="632"/>
  <c r="O14" i="632"/>
  <c r="N14" i="632"/>
  <c r="M14" i="632"/>
  <c r="H14" i="632"/>
  <c r="R14" i="632" s="1"/>
  <c r="T13" i="632"/>
  <c r="S13" i="632"/>
  <c r="P13" i="632"/>
  <c r="O13" i="632"/>
  <c r="N13" i="632"/>
  <c r="M13" i="632"/>
  <c r="H13" i="632"/>
  <c r="L13" i="632" s="1"/>
  <c r="T12" i="632"/>
  <c r="S12" i="632"/>
  <c r="P12" i="632"/>
  <c r="O12" i="632"/>
  <c r="N12" i="632"/>
  <c r="M12" i="632"/>
  <c r="H12" i="632"/>
  <c r="C10" i="632"/>
  <c r="T16" i="631"/>
  <c r="S16" i="631"/>
  <c r="P16" i="631"/>
  <c r="O16" i="631"/>
  <c r="N16" i="631"/>
  <c r="M16" i="631"/>
  <c r="H16" i="631"/>
  <c r="T15" i="631"/>
  <c r="S15" i="631"/>
  <c r="P15" i="631"/>
  <c r="O15" i="631"/>
  <c r="N15" i="631"/>
  <c r="M15" i="631"/>
  <c r="H15" i="631"/>
  <c r="R15" i="631" s="1"/>
  <c r="T14" i="631"/>
  <c r="S14" i="631"/>
  <c r="P14" i="631"/>
  <c r="O14" i="631"/>
  <c r="N14" i="631"/>
  <c r="M14" i="631"/>
  <c r="H14" i="631"/>
  <c r="L14" i="631" s="1"/>
  <c r="T13" i="631"/>
  <c r="S13" i="631"/>
  <c r="P13" i="631"/>
  <c r="O13" i="631"/>
  <c r="N13" i="631"/>
  <c r="M13" i="631"/>
  <c r="H13" i="631"/>
  <c r="J13" i="631" s="1"/>
  <c r="T12" i="631"/>
  <c r="S12" i="631"/>
  <c r="P12" i="631"/>
  <c r="O12" i="631"/>
  <c r="N12" i="631"/>
  <c r="M12" i="631"/>
  <c r="H12" i="631"/>
  <c r="L12" i="631" s="1"/>
  <c r="C10" i="631"/>
  <c r="D10" i="631" s="1"/>
  <c r="T17" i="630"/>
  <c r="S17" i="630"/>
  <c r="P17" i="630"/>
  <c r="O17" i="630"/>
  <c r="N17" i="630"/>
  <c r="M17" i="630"/>
  <c r="H17" i="630"/>
  <c r="L17" i="630" s="1"/>
  <c r="T16" i="630"/>
  <c r="S16" i="630"/>
  <c r="P16" i="630"/>
  <c r="O16" i="630"/>
  <c r="N16" i="630"/>
  <c r="M16" i="630"/>
  <c r="H16" i="630"/>
  <c r="J16" i="630" s="1"/>
  <c r="T15" i="630"/>
  <c r="S15" i="630"/>
  <c r="P15" i="630"/>
  <c r="O15" i="630"/>
  <c r="N15" i="630"/>
  <c r="M15" i="630"/>
  <c r="H15" i="630"/>
  <c r="R15" i="630" s="1"/>
  <c r="T14" i="630"/>
  <c r="S14" i="630"/>
  <c r="P14" i="630"/>
  <c r="O14" i="630"/>
  <c r="N14" i="630"/>
  <c r="M14" i="630"/>
  <c r="H14" i="630"/>
  <c r="L14" i="630" s="1"/>
  <c r="T13" i="630"/>
  <c r="S13" i="630"/>
  <c r="P13" i="630"/>
  <c r="O13" i="630"/>
  <c r="N13" i="630"/>
  <c r="M13" i="630"/>
  <c r="H13" i="630"/>
  <c r="R13" i="630" s="1"/>
  <c r="T12" i="630"/>
  <c r="S12" i="630"/>
  <c r="P12" i="630"/>
  <c r="O12" i="630"/>
  <c r="N12" i="630"/>
  <c r="M12" i="630"/>
  <c r="H12" i="630"/>
  <c r="L12" i="630" s="1"/>
  <c r="C10" i="630"/>
  <c r="P10" i="629"/>
  <c r="C10" i="629"/>
  <c r="D10" i="629" s="1"/>
  <c r="T25" i="628"/>
  <c r="S25" i="628"/>
  <c r="P25" i="628"/>
  <c r="O25" i="628"/>
  <c r="N25" i="628"/>
  <c r="M25" i="628"/>
  <c r="H25" i="628"/>
  <c r="R25" i="628" s="1"/>
  <c r="T24" i="628"/>
  <c r="S24" i="628"/>
  <c r="P24" i="628"/>
  <c r="O24" i="628"/>
  <c r="N24" i="628"/>
  <c r="M24" i="628"/>
  <c r="H24" i="628"/>
  <c r="L24" i="628" s="1"/>
  <c r="T23" i="628"/>
  <c r="S23" i="628"/>
  <c r="P23" i="628"/>
  <c r="O23" i="628"/>
  <c r="N23" i="628"/>
  <c r="M23" i="628"/>
  <c r="L23" i="628"/>
  <c r="H23" i="628"/>
  <c r="J23" i="628" s="1"/>
  <c r="T22" i="628"/>
  <c r="S22" i="628"/>
  <c r="P22" i="628"/>
  <c r="O22" i="628"/>
  <c r="N22" i="628"/>
  <c r="M22" i="628"/>
  <c r="H22" i="628"/>
  <c r="L22" i="628" s="1"/>
  <c r="T21" i="628"/>
  <c r="S21" i="628"/>
  <c r="P21" i="628"/>
  <c r="O21" i="628"/>
  <c r="N21" i="628"/>
  <c r="M21" i="628"/>
  <c r="H21" i="628"/>
  <c r="L21" i="628" s="1"/>
  <c r="T20" i="628"/>
  <c r="S20" i="628"/>
  <c r="P20" i="628"/>
  <c r="O20" i="628"/>
  <c r="N20" i="628"/>
  <c r="M20" i="628"/>
  <c r="H20" i="628"/>
  <c r="J20" i="628" s="1"/>
  <c r="T19" i="628"/>
  <c r="S19" i="628"/>
  <c r="P19" i="628"/>
  <c r="O19" i="628"/>
  <c r="N19" i="628"/>
  <c r="M19" i="628"/>
  <c r="H19" i="628"/>
  <c r="R19" i="628" s="1"/>
  <c r="T18" i="628"/>
  <c r="S18" i="628"/>
  <c r="P18" i="628"/>
  <c r="O18" i="628"/>
  <c r="N18" i="628"/>
  <c r="M18" i="628"/>
  <c r="H18" i="628"/>
  <c r="L18" i="628" s="1"/>
  <c r="T17" i="628"/>
  <c r="S17" i="628"/>
  <c r="R17" i="628"/>
  <c r="P17" i="628"/>
  <c r="O17" i="628"/>
  <c r="N17" i="628"/>
  <c r="M17" i="628"/>
  <c r="J17" i="628"/>
  <c r="H17" i="628"/>
  <c r="L17" i="628" s="1"/>
  <c r="T16" i="628"/>
  <c r="S16" i="628"/>
  <c r="P16" i="628"/>
  <c r="O16" i="628"/>
  <c r="N16" i="628"/>
  <c r="M16" i="628"/>
  <c r="H16" i="628"/>
  <c r="L16" i="628" s="1"/>
  <c r="T15" i="628"/>
  <c r="S15" i="628"/>
  <c r="P15" i="628"/>
  <c r="O15" i="628"/>
  <c r="N15" i="628"/>
  <c r="M15" i="628"/>
  <c r="H15" i="628"/>
  <c r="L15" i="628" s="1"/>
  <c r="T14" i="628"/>
  <c r="S14" i="628"/>
  <c r="P14" i="628"/>
  <c r="O14" i="628"/>
  <c r="N14" i="628"/>
  <c r="M14" i="628"/>
  <c r="H14" i="628"/>
  <c r="J14" i="628" s="1"/>
  <c r="T13" i="628"/>
  <c r="S13" i="628"/>
  <c r="P13" i="628"/>
  <c r="O13" i="628"/>
  <c r="N13" i="628"/>
  <c r="M13" i="628"/>
  <c r="H13" i="628"/>
  <c r="R13" i="628" s="1"/>
  <c r="T12" i="628"/>
  <c r="S12" i="628"/>
  <c r="P12" i="628"/>
  <c r="O12" i="628"/>
  <c r="N12" i="628"/>
  <c r="M12" i="628"/>
  <c r="H12" i="628"/>
  <c r="L12" i="628" s="1"/>
  <c r="C10" i="628"/>
  <c r="T22" i="627"/>
  <c r="S22" i="627"/>
  <c r="P22" i="627"/>
  <c r="O22" i="627"/>
  <c r="N22" i="627"/>
  <c r="M22" i="627"/>
  <c r="H22" i="627"/>
  <c r="J22" i="627" s="1"/>
  <c r="T21" i="627"/>
  <c r="S21" i="627"/>
  <c r="P21" i="627"/>
  <c r="O21" i="627"/>
  <c r="N21" i="627"/>
  <c r="M21" i="627"/>
  <c r="H21" i="627"/>
  <c r="R21" i="627" s="1"/>
  <c r="T20" i="627"/>
  <c r="S20" i="627"/>
  <c r="P20" i="627"/>
  <c r="O20" i="627"/>
  <c r="N20" i="627"/>
  <c r="M20" i="627"/>
  <c r="H20" i="627"/>
  <c r="L20" i="627" s="1"/>
  <c r="T19" i="627"/>
  <c r="S19" i="627"/>
  <c r="P19" i="627"/>
  <c r="O19" i="627"/>
  <c r="N19" i="627"/>
  <c r="M19" i="627"/>
  <c r="H19" i="627"/>
  <c r="R19" i="627" s="1"/>
  <c r="T18" i="627"/>
  <c r="S18" i="627"/>
  <c r="P18" i="627"/>
  <c r="O18" i="627"/>
  <c r="N18" i="627"/>
  <c r="M18" i="627"/>
  <c r="H18" i="627"/>
  <c r="L18" i="627" s="1"/>
  <c r="T17" i="627"/>
  <c r="S17" i="627"/>
  <c r="P17" i="627"/>
  <c r="O17" i="627"/>
  <c r="N17" i="627"/>
  <c r="M17" i="627"/>
  <c r="H17" i="627"/>
  <c r="L17" i="627" s="1"/>
  <c r="T16" i="627"/>
  <c r="S16" i="627"/>
  <c r="P16" i="627"/>
  <c r="O16" i="627"/>
  <c r="N16" i="627"/>
  <c r="M16" i="627"/>
  <c r="L16" i="627"/>
  <c r="H16" i="627"/>
  <c r="J16" i="627" s="1"/>
  <c r="T15" i="627"/>
  <c r="S15" i="627"/>
  <c r="P15" i="627"/>
  <c r="O15" i="627"/>
  <c r="N15" i="627"/>
  <c r="M15" i="627"/>
  <c r="H15" i="627"/>
  <c r="R15" i="627" s="1"/>
  <c r="T14" i="627"/>
  <c r="S14" i="627"/>
  <c r="P14" i="627"/>
  <c r="O14" i="627"/>
  <c r="N14" i="627"/>
  <c r="M14" i="627"/>
  <c r="H14" i="627"/>
  <c r="L14" i="627" s="1"/>
  <c r="T13" i="627"/>
  <c r="S13" i="627"/>
  <c r="P13" i="627"/>
  <c r="O13" i="627"/>
  <c r="N13" i="627"/>
  <c r="M13" i="627"/>
  <c r="H13" i="627"/>
  <c r="L13" i="627" s="1"/>
  <c r="T12" i="627"/>
  <c r="S12" i="627"/>
  <c r="P12" i="627"/>
  <c r="O12" i="627"/>
  <c r="N12" i="627"/>
  <c r="M12" i="627"/>
  <c r="H12" i="627"/>
  <c r="L12" i="627" s="1"/>
  <c r="C10" i="627"/>
  <c r="T19" i="626"/>
  <c r="S19" i="626"/>
  <c r="P19" i="626"/>
  <c r="O19" i="626"/>
  <c r="N19" i="626"/>
  <c r="M19" i="626"/>
  <c r="H19" i="626"/>
  <c r="R19" i="626" s="1"/>
  <c r="T18" i="626"/>
  <c r="S18" i="626"/>
  <c r="P18" i="626"/>
  <c r="O18" i="626"/>
  <c r="N18" i="626"/>
  <c r="M18" i="626"/>
  <c r="H18" i="626"/>
  <c r="J18" i="626" s="1"/>
  <c r="T17" i="626"/>
  <c r="S17" i="626"/>
  <c r="P17" i="626"/>
  <c r="O17" i="626"/>
  <c r="N17" i="626"/>
  <c r="M17" i="626"/>
  <c r="H17" i="626"/>
  <c r="R17" i="626" s="1"/>
  <c r="T16" i="626"/>
  <c r="S16" i="626"/>
  <c r="P16" i="626"/>
  <c r="O16" i="626"/>
  <c r="N16" i="626"/>
  <c r="M16" i="626"/>
  <c r="H16" i="626"/>
  <c r="L16" i="626" s="1"/>
  <c r="T15" i="626"/>
  <c r="S15" i="626"/>
  <c r="P15" i="626"/>
  <c r="O15" i="626"/>
  <c r="N15" i="626"/>
  <c r="M15" i="626"/>
  <c r="L15" i="626"/>
  <c r="H15" i="626"/>
  <c r="R15" i="626" s="1"/>
  <c r="T14" i="626"/>
  <c r="S14" i="626"/>
  <c r="P14" i="626"/>
  <c r="O14" i="626"/>
  <c r="N14" i="626"/>
  <c r="M14" i="626"/>
  <c r="H14" i="626"/>
  <c r="L14" i="626" s="1"/>
  <c r="T13" i="626"/>
  <c r="S13" i="626"/>
  <c r="P13" i="626"/>
  <c r="O13" i="626"/>
  <c r="N13" i="626"/>
  <c r="M13" i="626"/>
  <c r="H13" i="626"/>
  <c r="J13" i="626" s="1"/>
  <c r="T12" i="626"/>
  <c r="S12" i="626"/>
  <c r="P12" i="626"/>
  <c r="P11" i="626" s="1"/>
  <c r="O12" i="626"/>
  <c r="N12" i="626"/>
  <c r="M12" i="626"/>
  <c r="H12" i="626"/>
  <c r="R12" i="626" s="1"/>
  <c r="C10" i="626"/>
  <c r="T12" i="625"/>
  <c r="T11" i="625" s="1"/>
  <c r="E7" i="625" s="1"/>
  <c r="S12" i="625"/>
  <c r="P12" i="625"/>
  <c r="P11" i="625" s="1"/>
  <c r="O12" i="625"/>
  <c r="N12" i="625"/>
  <c r="M12" i="625"/>
  <c r="M11" i="625" s="1"/>
  <c r="H12" i="625"/>
  <c r="L12" i="625" s="1"/>
  <c r="C10" i="625"/>
  <c r="D10" i="625" s="1"/>
  <c r="T12" i="624"/>
  <c r="T11" i="624" s="1"/>
  <c r="E7" i="624" s="1"/>
  <c r="S12" i="624"/>
  <c r="P12" i="624"/>
  <c r="O12" i="624"/>
  <c r="N12" i="624"/>
  <c r="M12" i="624"/>
  <c r="H12" i="624"/>
  <c r="C10" i="624"/>
  <c r="T13" i="623"/>
  <c r="S13" i="623"/>
  <c r="R13" i="623"/>
  <c r="P13" i="623"/>
  <c r="O13" i="623"/>
  <c r="N13" i="623"/>
  <c r="M13" i="623"/>
  <c r="H13" i="623"/>
  <c r="L13" i="623" s="1"/>
  <c r="T12" i="623"/>
  <c r="S12" i="623"/>
  <c r="P12" i="623"/>
  <c r="O12" i="623"/>
  <c r="N12" i="623"/>
  <c r="M12" i="623"/>
  <c r="H12" i="623"/>
  <c r="J12" i="623" s="1"/>
  <c r="C10" i="623"/>
  <c r="D10" i="623" s="1"/>
  <c r="T13" i="622"/>
  <c r="S13" i="622"/>
  <c r="P13" i="622"/>
  <c r="O13" i="622"/>
  <c r="N13" i="622"/>
  <c r="M13" i="622"/>
  <c r="H13" i="622"/>
  <c r="R13" i="622" s="1"/>
  <c r="T12" i="622"/>
  <c r="S12" i="622"/>
  <c r="P12" i="622"/>
  <c r="P11" i="622" s="1"/>
  <c r="O12" i="622"/>
  <c r="N12" i="622"/>
  <c r="M12" i="622"/>
  <c r="H12" i="622"/>
  <c r="L12" i="622" s="1"/>
  <c r="C10" i="622"/>
  <c r="T12" i="621"/>
  <c r="S12" i="621"/>
  <c r="P12" i="621"/>
  <c r="O12" i="621"/>
  <c r="N12" i="621"/>
  <c r="M12" i="621"/>
  <c r="H12" i="621"/>
  <c r="J12" i="621" s="1"/>
  <c r="C10" i="621"/>
  <c r="D10" i="621" s="1"/>
  <c r="T12" i="620"/>
  <c r="S12" i="620"/>
  <c r="R12" i="620"/>
  <c r="P12" i="620"/>
  <c r="O12" i="620"/>
  <c r="N12" i="620"/>
  <c r="M12" i="620"/>
  <c r="M10" i="620" s="1"/>
  <c r="H12" i="620"/>
  <c r="L12" i="620" s="1"/>
  <c r="C10" i="620"/>
  <c r="T13" i="619"/>
  <c r="S13" i="619"/>
  <c r="P13" i="619"/>
  <c r="O13" i="619"/>
  <c r="N13" i="619"/>
  <c r="M13" i="619"/>
  <c r="H13" i="619"/>
  <c r="T12" i="619"/>
  <c r="S12" i="619"/>
  <c r="P12" i="619"/>
  <c r="O12" i="619"/>
  <c r="N12" i="619"/>
  <c r="N10" i="619" s="1"/>
  <c r="M12" i="619"/>
  <c r="H12" i="619"/>
  <c r="R12" i="619" s="1"/>
  <c r="C10" i="619"/>
  <c r="T13" i="618"/>
  <c r="S13" i="618"/>
  <c r="P13" i="618"/>
  <c r="O13" i="618"/>
  <c r="N13" i="618"/>
  <c r="M13" i="618"/>
  <c r="H13" i="618"/>
  <c r="J13" i="618" s="1"/>
  <c r="T12" i="618"/>
  <c r="S12" i="618"/>
  <c r="P12" i="618"/>
  <c r="O12" i="618"/>
  <c r="O11" i="618" s="1"/>
  <c r="N12" i="618"/>
  <c r="N10" i="618" s="1"/>
  <c r="M12" i="618"/>
  <c r="H12" i="618"/>
  <c r="L12" i="618" s="1"/>
  <c r="C10" i="618"/>
  <c r="D10" i="618" s="1"/>
  <c r="T12" i="617"/>
  <c r="S12" i="617"/>
  <c r="P12" i="617"/>
  <c r="O12" i="617"/>
  <c r="N12" i="617"/>
  <c r="M12" i="617"/>
  <c r="H12" i="617"/>
  <c r="L12" i="617" s="1"/>
  <c r="C10" i="617"/>
  <c r="D10" i="617" s="1"/>
  <c r="T15" i="616"/>
  <c r="S15" i="616"/>
  <c r="P15" i="616"/>
  <c r="O15" i="616"/>
  <c r="N15" i="616"/>
  <c r="M15" i="616"/>
  <c r="H15" i="616"/>
  <c r="R15" i="616" s="1"/>
  <c r="T14" i="616"/>
  <c r="S14" i="616"/>
  <c r="P14" i="616"/>
  <c r="O14" i="616"/>
  <c r="N14" i="616"/>
  <c r="M14" i="616"/>
  <c r="H14" i="616"/>
  <c r="L14" i="616" s="1"/>
  <c r="T13" i="616"/>
  <c r="S13" i="616"/>
  <c r="P13" i="616"/>
  <c r="O13" i="616"/>
  <c r="N13" i="616"/>
  <c r="M13" i="616"/>
  <c r="L13" i="616"/>
  <c r="H13" i="616"/>
  <c r="R13" i="616" s="1"/>
  <c r="T12" i="616"/>
  <c r="S12" i="616"/>
  <c r="P12" i="616"/>
  <c r="O12" i="616"/>
  <c r="N12" i="616"/>
  <c r="M12" i="616"/>
  <c r="H12" i="616"/>
  <c r="R12" i="616" s="1"/>
  <c r="C10" i="616"/>
  <c r="D10" i="616" s="1"/>
  <c r="T12" i="615"/>
  <c r="S12" i="615"/>
  <c r="P12" i="615"/>
  <c r="O12" i="615"/>
  <c r="N12" i="615"/>
  <c r="M12" i="615"/>
  <c r="H12" i="615"/>
  <c r="L12" i="615" s="1"/>
  <c r="C10" i="615"/>
  <c r="M10" i="614"/>
  <c r="T12" i="614"/>
  <c r="T11" i="614" s="1"/>
  <c r="E7" i="614" s="1"/>
  <c r="S12" i="614"/>
  <c r="P12" i="614"/>
  <c r="O12" i="614"/>
  <c r="N12" i="614"/>
  <c r="M12" i="614"/>
  <c r="M11" i="614" s="1"/>
  <c r="H12" i="614"/>
  <c r="L12" i="614" s="1"/>
  <c r="C10" i="614"/>
  <c r="T12" i="613"/>
  <c r="S12" i="613"/>
  <c r="P12" i="613"/>
  <c r="P11" i="613" s="1"/>
  <c r="O12" i="613"/>
  <c r="N12" i="613"/>
  <c r="N11" i="613" s="1"/>
  <c r="M12" i="613"/>
  <c r="M10" i="613" s="1"/>
  <c r="H12" i="613"/>
  <c r="R12" i="613" s="1"/>
  <c r="C10" i="613"/>
  <c r="D10" i="613" s="1"/>
  <c r="T12" i="612"/>
  <c r="T11" i="612" s="1"/>
  <c r="E7" i="612" s="1"/>
  <c r="S12" i="612"/>
  <c r="P12" i="612"/>
  <c r="O12" i="612"/>
  <c r="N12" i="612"/>
  <c r="M12" i="612"/>
  <c r="M11" i="612" s="1"/>
  <c r="H12" i="612"/>
  <c r="S11" i="612"/>
  <c r="E8" i="612" s="1"/>
  <c r="C10" i="612"/>
  <c r="T15" i="611"/>
  <c r="S15" i="611"/>
  <c r="P15" i="611"/>
  <c r="O15" i="611"/>
  <c r="N15" i="611"/>
  <c r="M15" i="611"/>
  <c r="H15" i="611"/>
  <c r="R15" i="611" s="1"/>
  <c r="T14" i="611"/>
  <c r="S14" i="611"/>
  <c r="P14" i="611"/>
  <c r="O14" i="611"/>
  <c r="N14" i="611"/>
  <c r="M14" i="611"/>
  <c r="H14" i="611"/>
  <c r="R14" i="611" s="1"/>
  <c r="T13" i="611"/>
  <c r="S13" i="611"/>
  <c r="P13" i="611"/>
  <c r="O13" i="611"/>
  <c r="N13" i="611"/>
  <c r="M13" i="611"/>
  <c r="H13" i="611"/>
  <c r="L13" i="611" s="1"/>
  <c r="T12" i="611"/>
  <c r="S12" i="611"/>
  <c r="P12" i="611"/>
  <c r="O12" i="611"/>
  <c r="N12" i="611"/>
  <c r="M12" i="611"/>
  <c r="H12" i="611"/>
  <c r="R12" i="611" s="1"/>
  <c r="C10" i="611"/>
  <c r="T12" i="610"/>
  <c r="S12" i="610"/>
  <c r="P12" i="610"/>
  <c r="P10" i="610" s="1"/>
  <c r="O12" i="610"/>
  <c r="N12" i="610"/>
  <c r="M12" i="610"/>
  <c r="H12" i="610"/>
  <c r="L12" i="610" s="1"/>
  <c r="C10" i="610"/>
  <c r="D10" i="610" s="1"/>
  <c r="T18" i="609"/>
  <c r="S18" i="609"/>
  <c r="P18" i="609"/>
  <c r="O18" i="609"/>
  <c r="N18" i="609"/>
  <c r="M18" i="609"/>
  <c r="H18" i="609"/>
  <c r="R18" i="609" s="1"/>
  <c r="T17" i="609"/>
  <c r="S17" i="609"/>
  <c r="P17" i="609"/>
  <c r="O17" i="609"/>
  <c r="N17" i="609"/>
  <c r="M17" i="609"/>
  <c r="H17" i="609"/>
  <c r="L17" i="609" s="1"/>
  <c r="T16" i="609"/>
  <c r="S16" i="609"/>
  <c r="P16" i="609"/>
  <c r="O16" i="609"/>
  <c r="N16" i="609"/>
  <c r="M16" i="609"/>
  <c r="H16" i="609"/>
  <c r="R16" i="609" s="1"/>
  <c r="T15" i="609"/>
  <c r="S15" i="609"/>
  <c r="P15" i="609"/>
  <c r="O15" i="609"/>
  <c r="N15" i="609"/>
  <c r="M15" i="609"/>
  <c r="H15" i="609"/>
  <c r="J15" i="609" s="1"/>
  <c r="T14" i="609"/>
  <c r="S14" i="609"/>
  <c r="P14" i="609"/>
  <c r="O14" i="609"/>
  <c r="N14" i="609"/>
  <c r="M14" i="609"/>
  <c r="H14" i="609"/>
  <c r="L14" i="609" s="1"/>
  <c r="T13" i="609"/>
  <c r="S13" i="609"/>
  <c r="P13" i="609"/>
  <c r="O13" i="609"/>
  <c r="N13" i="609"/>
  <c r="M13" i="609"/>
  <c r="H13" i="609"/>
  <c r="L13" i="609" s="1"/>
  <c r="T12" i="609"/>
  <c r="S12" i="609"/>
  <c r="P12" i="609"/>
  <c r="O12" i="609"/>
  <c r="N12" i="609"/>
  <c r="M12" i="609"/>
  <c r="H12" i="609"/>
  <c r="C10" i="609"/>
  <c r="D10" i="609" s="1"/>
  <c r="T12" i="608"/>
  <c r="S12" i="608"/>
  <c r="P12" i="608"/>
  <c r="O12" i="608"/>
  <c r="N12" i="608"/>
  <c r="M12" i="608"/>
  <c r="H12" i="608"/>
  <c r="C10" i="608"/>
  <c r="T12" i="607"/>
  <c r="S12" i="607"/>
  <c r="P12" i="607"/>
  <c r="O12" i="607"/>
  <c r="N12" i="607"/>
  <c r="M12" i="607"/>
  <c r="H12" i="607"/>
  <c r="J12" i="607" s="1"/>
  <c r="C10" i="607"/>
  <c r="T12" i="606"/>
  <c r="T11" i="606" s="1"/>
  <c r="E7" i="606" s="1"/>
  <c r="S12" i="606"/>
  <c r="P12" i="606"/>
  <c r="O12" i="606"/>
  <c r="N12" i="606"/>
  <c r="N10" i="606" s="1"/>
  <c r="M12" i="606"/>
  <c r="H12" i="606"/>
  <c r="C10" i="606"/>
  <c r="D10" i="606" s="1"/>
  <c r="T13" i="605"/>
  <c r="S13" i="605"/>
  <c r="P13" i="605"/>
  <c r="O13" i="605"/>
  <c r="N13" i="605"/>
  <c r="M13" i="605"/>
  <c r="H13" i="605"/>
  <c r="R13" i="605" s="1"/>
  <c r="T12" i="605"/>
  <c r="S12" i="605"/>
  <c r="P12" i="605"/>
  <c r="O12" i="605"/>
  <c r="N12" i="605"/>
  <c r="M12" i="605"/>
  <c r="H12" i="605"/>
  <c r="L12" i="605" s="1"/>
  <c r="C10" i="605"/>
  <c r="D10" i="605" s="1"/>
  <c r="T36" i="604"/>
  <c r="S36" i="604"/>
  <c r="P36" i="604"/>
  <c r="O36" i="604"/>
  <c r="N36" i="604"/>
  <c r="M36" i="604"/>
  <c r="H36" i="604"/>
  <c r="R36" i="604" s="1"/>
  <c r="T35" i="604"/>
  <c r="S35" i="604"/>
  <c r="P35" i="604"/>
  <c r="O35" i="604"/>
  <c r="N35" i="604"/>
  <c r="M35" i="604"/>
  <c r="H35" i="604"/>
  <c r="L35" i="604" s="1"/>
  <c r="T34" i="604"/>
  <c r="S34" i="604"/>
  <c r="P34" i="604"/>
  <c r="O34" i="604"/>
  <c r="N34" i="604"/>
  <c r="M34" i="604"/>
  <c r="H34" i="604"/>
  <c r="T33" i="604"/>
  <c r="S33" i="604"/>
  <c r="P33" i="604"/>
  <c r="O33" i="604"/>
  <c r="N33" i="604"/>
  <c r="M33" i="604"/>
  <c r="H33" i="604"/>
  <c r="L33" i="604" s="1"/>
  <c r="T32" i="604"/>
  <c r="S32" i="604"/>
  <c r="P32" i="604"/>
  <c r="O32" i="604"/>
  <c r="N32" i="604"/>
  <c r="M32" i="604"/>
  <c r="H32" i="604"/>
  <c r="T31" i="604"/>
  <c r="S31" i="604"/>
  <c r="P31" i="604"/>
  <c r="O31" i="604"/>
  <c r="N31" i="604"/>
  <c r="M31" i="604"/>
  <c r="H31" i="604"/>
  <c r="L31" i="604" s="1"/>
  <c r="T30" i="604"/>
  <c r="S30" i="604"/>
  <c r="P30" i="604"/>
  <c r="O30" i="604"/>
  <c r="N30" i="604"/>
  <c r="M30" i="604"/>
  <c r="H30" i="604"/>
  <c r="R30" i="604" s="1"/>
  <c r="T29" i="604"/>
  <c r="S29" i="604"/>
  <c r="P29" i="604"/>
  <c r="O29" i="604"/>
  <c r="N29" i="604"/>
  <c r="M29" i="604"/>
  <c r="H29" i="604"/>
  <c r="L29" i="604" s="1"/>
  <c r="T28" i="604"/>
  <c r="S28" i="604"/>
  <c r="P28" i="604"/>
  <c r="O28" i="604"/>
  <c r="N28" i="604"/>
  <c r="M28" i="604"/>
  <c r="H28" i="604"/>
  <c r="T27" i="604"/>
  <c r="S27" i="604"/>
  <c r="P27" i="604"/>
  <c r="O27" i="604"/>
  <c r="N27" i="604"/>
  <c r="M27" i="604"/>
  <c r="H27" i="604"/>
  <c r="R27" i="604" s="1"/>
  <c r="T26" i="604"/>
  <c r="S26" i="604"/>
  <c r="P26" i="604"/>
  <c r="O26" i="604"/>
  <c r="N26" i="604"/>
  <c r="M26" i="604"/>
  <c r="H26" i="604"/>
  <c r="R26" i="604" s="1"/>
  <c r="T25" i="604"/>
  <c r="S25" i="604"/>
  <c r="P25" i="604"/>
  <c r="O25" i="604"/>
  <c r="N25" i="604"/>
  <c r="M25" i="604"/>
  <c r="H25" i="604"/>
  <c r="T24" i="604"/>
  <c r="S24" i="604"/>
  <c r="P24" i="604"/>
  <c r="O24" i="604"/>
  <c r="N24" i="604"/>
  <c r="M24" i="604"/>
  <c r="H24" i="604"/>
  <c r="L24" i="604" s="1"/>
  <c r="T23" i="604"/>
  <c r="S23" i="604"/>
  <c r="P23" i="604"/>
  <c r="O23" i="604"/>
  <c r="N23" i="604"/>
  <c r="M23" i="604"/>
  <c r="H23" i="604"/>
  <c r="T22" i="604"/>
  <c r="S22" i="604"/>
  <c r="P22" i="604"/>
  <c r="O22" i="604"/>
  <c r="N22" i="604"/>
  <c r="M22" i="604"/>
  <c r="H22" i="604"/>
  <c r="L22" i="604" s="1"/>
  <c r="T21" i="604"/>
  <c r="S21" i="604"/>
  <c r="P21" i="604"/>
  <c r="O21" i="604"/>
  <c r="N21" i="604"/>
  <c r="M21" i="604"/>
  <c r="H21" i="604"/>
  <c r="R21" i="604" s="1"/>
  <c r="T20" i="604"/>
  <c r="S20" i="604"/>
  <c r="P20" i="604"/>
  <c r="O20" i="604"/>
  <c r="N20" i="604"/>
  <c r="M20" i="604"/>
  <c r="H20" i="604"/>
  <c r="L20" i="604" s="1"/>
  <c r="T19" i="604"/>
  <c r="S19" i="604"/>
  <c r="P19" i="604"/>
  <c r="O19" i="604"/>
  <c r="N19" i="604"/>
  <c r="M19" i="604"/>
  <c r="L19" i="604"/>
  <c r="H19" i="604"/>
  <c r="J19" i="604" s="1"/>
  <c r="T18" i="604"/>
  <c r="S18" i="604"/>
  <c r="P18" i="604"/>
  <c r="O18" i="604"/>
  <c r="N18" i="604"/>
  <c r="M18" i="604"/>
  <c r="H18" i="604"/>
  <c r="T17" i="604"/>
  <c r="S17" i="604"/>
  <c r="P17" i="604"/>
  <c r="O17" i="604"/>
  <c r="N17" i="604"/>
  <c r="M17" i="604"/>
  <c r="H17" i="604"/>
  <c r="R17" i="604" s="1"/>
  <c r="T16" i="604"/>
  <c r="S16" i="604"/>
  <c r="P16" i="604"/>
  <c r="O16" i="604"/>
  <c r="N16" i="604"/>
  <c r="M16" i="604"/>
  <c r="H16" i="604"/>
  <c r="R16" i="604" s="1"/>
  <c r="T15" i="604"/>
  <c r="S15" i="604"/>
  <c r="P15" i="604"/>
  <c r="O15" i="604"/>
  <c r="N15" i="604"/>
  <c r="M15" i="604"/>
  <c r="H15" i="604"/>
  <c r="R15" i="604" s="1"/>
  <c r="T14" i="604"/>
  <c r="S14" i="604"/>
  <c r="P14" i="604"/>
  <c r="O14" i="604"/>
  <c r="N14" i="604"/>
  <c r="M14" i="604"/>
  <c r="H14" i="604"/>
  <c r="L14" i="604" s="1"/>
  <c r="T13" i="604"/>
  <c r="S13" i="604"/>
  <c r="P13" i="604"/>
  <c r="O13" i="604"/>
  <c r="N13" i="604"/>
  <c r="M13" i="604"/>
  <c r="H13" i="604"/>
  <c r="R13" i="604" s="1"/>
  <c r="T12" i="604"/>
  <c r="S12" i="604"/>
  <c r="P12" i="604"/>
  <c r="O12" i="604"/>
  <c r="N12" i="604"/>
  <c r="M12" i="604"/>
  <c r="H12" i="604"/>
  <c r="C10" i="604"/>
  <c r="T13" i="603"/>
  <c r="S13" i="603"/>
  <c r="P13" i="603"/>
  <c r="O13" i="603"/>
  <c r="N13" i="603"/>
  <c r="M13" i="603"/>
  <c r="H13" i="603"/>
  <c r="T12" i="603"/>
  <c r="S12" i="603"/>
  <c r="P12" i="603"/>
  <c r="P11" i="603" s="1"/>
  <c r="O12" i="603"/>
  <c r="N12" i="603"/>
  <c r="M12" i="603"/>
  <c r="H12" i="603"/>
  <c r="R12" i="603" s="1"/>
  <c r="C10" i="603"/>
  <c r="P11" i="602"/>
  <c r="C10" i="602"/>
  <c r="T12" i="601"/>
  <c r="S12" i="601"/>
  <c r="P12" i="601"/>
  <c r="O12" i="601"/>
  <c r="N12" i="601"/>
  <c r="M12" i="601"/>
  <c r="H12" i="601"/>
  <c r="L12" i="601" s="1"/>
  <c r="C10" i="601"/>
  <c r="T13" i="600"/>
  <c r="S13" i="600"/>
  <c r="P13" i="600"/>
  <c r="O13" i="600"/>
  <c r="N13" i="600"/>
  <c r="M13" i="600"/>
  <c r="H13" i="600"/>
  <c r="R13" i="600" s="1"/>
  <c r="T12" i="600"/>
  <c r="S12" i="600"/>
  <c r="P12" i="600"/>
  <c r="O12" i="600"/>
  <c r="N12" i="600"/>
  <c r="M12" i="600"/>
  <c r="H12" i="600"/>
  <c r="L12" i="600" s="1"/>
  <c r="C10" i="600"/>
  <c r="T15" i="599"/>
  <c r="S15" i="599"/>
  <c r="P15" i="599"/>
  <c r="O15" i="599"/>
  <c r="N15" i="599"/>
  <c r="M15" i="599"/>
  <c r="H15" i="599"/>
  <c r="L15" i="599" s="1"/>
  <c r="T14" i="599"/>
  <c r="S14" i="599"/>
  <c r="P14" i="599"/>
  <c r="O14" i="599"/>
  <c r="N14" i="599"/>
  <c r="M14" i="599"/>
  <c r="H14" i="599"/>
  <c r="L14" i="599" s="1"/>
  <c r="T13" i="599"/>
  <c r="S13" i="599"/>
  <c r="P13" i="599"/>
  <c r="O13" i="599"/>
  <c r="N13" i="599"/>
  <c r="M13" i="599"/>
  <c r="H13" i="599"/>
  <c r="L13" i="599" s="1"/>
  <c r="T12" i="599"/>
  <c r="S12" i="599"/>
  <c r="P12" i="599"/>
  <c r="O12" i="599"/>
  <c r="N12" i="599"/>
  <c r="M12" i="599"/>
  <c r="H12" i="599"/>
  <c r="C10" i="599"/>
  <c r="D10" i="599" s="1"/>
  <c r="T14" i="598"/>
  <c r="S14" i="598"/>
  <c r="P14" i="598"/>
  <c r="O14" i="598"/>
  <c r="N14" i="598"/>
  <c r="M14" i="598"/>
  <c r="H14" i="598"/>
  <c r="L14" i="598" s="1"/>
  <c r="T13" i="598"/>
  <c r="S13" i="598"/>
  <c r="P13" i="598"/>
  <c r="O13" i="598"/>
  <c r="N13" i="598"/>
  <c r="M13" i="598"/>
  <c r="H13" i="598"/>
  <c r="J13" i="598" s="1"/>
  <c r="T12" i="598"/>
  <c r="S12" i="598"/>
  <c r="P12" i="598"/>
  <c r="O12" i="598"/>
  <c r="N12" i="598"/>
  <c r="M12" i="598"/>
  <c r="H12" i="598"/>
  <c r="C10" i="598"/>
  <c r="D10" i="598" s="1"/>
  <c r="T15" i="597"/>
  <c r="S15" i="597"/>
  <c r="P15" i="597"/>
  <c r="O15" i="597"/>
  <c r="N15" i="597"/>
  <c r="M15" i="597"/>
  <c r="H15" i="597"/>
  <c r="R15" i="597" s="1"/>
  <c r="T14" i="597"/>
  <c r="S14" i="597"/>
  <c r="P14" i="597"/>
  <c r="O14" i="597"/>
  <c r="N14" i="597"/>
  <c r="M14" i="597"/>
  <c r="H14" i="597"/>
  <c r="T13" i="597"/>
  <c r="S13" i="597"/>
  <c r="P13" i="597"/>
  <c r="P10" i="597" s="1"/>
  <c r="O13" i="597"/>
  <c r="N13" i="597"/>
  <c r="M13" i="597"/>
  <c r="H13" i="597"/>
  <c r="L13" i="597" s="1"/>
  <c r="T12" i="597"/>
  <c r="S12" i="597"/>
  <c r="P12" i="597"/>
  <c r="O12" i="597"/>
  <c r="N12" i="597"/>
  <c r="M12" i="597"/>
  <c r="H12" i="597"/>
  <c r="R12" i="597" s="1"/>
  <c r="C10" i="597"/>
  <c r="T13" i="596"/>
  <c r="S13" i="596"/>
  <c r="P13" i="596"/>
  <c r="O13" i="596"/>
  <c r="N13" i="596"/>
  <c r="M13" i="596"/>
  <c r="H13" i="596"/>
  <c r="T12" i="596"/>
  <c r="S12" i="596"/>
  <c r="P12" i="596"/>
  <c r="O12" i="596"/>
  <c r="N12" i="596"/>
  <c r="M12" i="596"/>
  <c r="H12" i="596"/>
  <c r="J12" i="596" s="1"/>
  <c r="C10" i="596"/>
  <c r="D10" i="596" s="1"/>
  <c r="T13" i="595"/>
  <c r="S13" i="595"/>
  <c r="P13" i="595"/>
  <c r="O13" i="595"/>
  <c r="N13" i="595"/>
  <c r="M13" i="595"/>
  <c r="H13" i="595"/>
  <c r="R13" i="595" s="1"/>
  <c r="T12" i="595"/>
  <c r="S12" i="595"/>
  <c r="P12" i="595"/>
  <c r="O12" i="595"/>
  <c r="N12" i="595"/>
  <c r="N10" i="595" s="1"/>
  <c r="M12" i="595"/>
  <c r="H12" i="595"/>
  <c r="L12" i="595" s="1"/>
  <c r="C10" i="595"/>
  <c r="D10" i="595" s="1"/>
  <c r="T12" i="594"/>
  <c r="T11" i="594" s="1"/>
  <c r="E7" i="594" s="1"/>
  <c r="S12" i="594"/>
  <c r="S11" i="594" s="1"/>
  <c r="E8" i="594" s="1"/>
  <c r="P12" i="594"/>
  <c r="O12" i="594"/>
  <c r="N12" i="594"/>
  <c r="M12" i="594"/>
  <c r="M10" i="594" s="1"/>
  <c r="H12" i="594"/>
  <c r="J12" i="594" s="1"/>
  <c r="C10" i="594"/>
  <c r="T18" i="593"/>
  <c r="S18" i="593"/>
  <c r="P18" i="593"/>
  <c r="O18" i="593"/>
  <c r="N18" i="593"/>
  <c r="M18" i="593"/>
  <c r="H18" i="593"/>
  <c r="L18" i="593" s="1"/>
  <c r="T17" i="593"/>
  <c r="S17" i="593"/>
  <c r="P17" i="593"/>
  <c r="O17" i="593"/>
  <c r="N17" i="593"/>
  <c r="M17" i="593"/>
  <c r="L17" i="593"/>
  <c r="H17" i="593"/>
  <c r="R17" i="593" s="1"/>
  <c r="T16" i="593"/>
  <c r="S16" i="593"/>
  <c r="P16" i="593"/>
  <c r="O16" i="593"/>
  <c r="N16" i="593"/>
  <c r="M16" i="593"/>
  <c r="H16" i="593"/>
  <c r="R16" i="593" s="1"/>
  <c r="T15" i="593"/>
  <c r="S15" i="593"/>
  <c r="P15" i="593"/>
  <c r="O15" i="593"/>
  <c r="N15" i="593"/>
  <c r="M15" i="593"/>
  <c r="H15" i="593"/>
  <c r="R15" i="593" s="1"/>
  <c r="T14" i="593"/>
  <c r="S14" i="593"/>
  <c r="P14" i="593"/>
  <c r="O14" i="593"/>
  <c r="N14" i="593"/>
  <c r="M14" i="593"/>
  <c r="H14" i="593"/>
  <c r="L14" i="593" s="1"/>
  <c r="T13" i="593"/>
  <c r="S13" i="593"/>
  <c r="P13" i="593"/>
  <c r="P11" i="593" s="1"/>
  <c r="O13" i="593"/>
  <c r="N13" i="593"/>
  <c r="M13" i="593"/>
  <c r="L13" i="593"/>
  <c r="H13" i="593"/>
  <c r="R13" i="593" s="1"/>
  <c r="T12" i="593"/>
  <c r="S12" i="593"/>
  <c r="P12" i="593"/>
  <c r="O12" i="593"/>
  <c r="N12" i="593"/>
  <c r="M12" i="593"/>
  <c r="H12" i="593"/>
  <c r="L12" i="593" s="1"/>
  <c r="C10" i="593"/>
  <c r="T12" i="592"/>
  <c r="S12" i="592"/>
  <c r="P12" i="592"/>
  <c r="O12" i="592"/>
  <c r="N12" i="592"/>
  <c r="M12" i="592"/>
  <c r="H12" i="592"/>
  <c r="R12" i="592" s="1"/>
  <c r="C10" i="592"/>
  <c r="D10" i="592" s="1"/>
  <c r="T12" i="591"/>
  <c r="T11" i="591" s="1"/>
  <c r="E7" i="591" s="1"/>
  <c r="S12" i="591"/>
  <c r="P12" i="591"/>
  <c r="O12" i="591"/>
  <c r="N12" i="591"/>
  <c r="M12" i="591"/>
  <c r="M10" i="591" s="1"/>
  <c r="H12" i="591"/>
  <c r="L12" i="591" s="1"/>
  <c r="C10" i="591"/>
  <c r="D10" i="591" s="1"/>
  <c r="T13" i="590"/>
  <c r="S13" i="590"/>
  <c r="P13" i="590"/>
  <c r="O13" i="590"/>
  <c r="N13" i="590"/>
  <c r="M13" i="590"/>
  <c r="J13" i="590"/>
  <c r="H13" i="590"/>
  <c r="R13" i="590" s="1"/>
  <c r="T12" i="590"/>
  <c r="T11" i="590" s="1"/>
  <c r="E7" i="590" s="1"/>
  <c r="S12" i="590"/>
  <c r="P12" i="590"/>
  <c r="O12" i="590"/>
  <c r="O11" i="590" s="1"/>
  <c r="N12" i="590"/>
  <c r="M12" i="590"/>
  <c r="H12" i="590"/>
  <c r="C10" i="590"/>
  <c r="T13" i="589"/>
  <c r="S13" i="589"/>
  <c r="P13" i="589"/>
  <c r="O13" i="589"/>
  <c r="N13" i="589"/>
  <c r="M13" i="589"/>
  <c r="H13" i="589"/>
  <c r="J13" i="589" s="1"/>
  <c r="T12" i="589"/>
  <c r="S12" i="589"/>
  <c r="P12" i="589"/>
  <c r="O12" i="589"/>
  <c r="N12" i="589"/>
  <c r="M12" i="589"/>
  <c r="H12" i="589"/>
  <c r="L12" i="589" s="1"/>
  <c r="C10" i="589"/>
  <c r="T12" i="588"/>
  <c r="T11" i="588" s="1"/>
  <c r="E7" i="588" s="1"/>
  <c r="S12" i="588"/>
  <c r="S11" i="588" s="1"/>
  <c r="E8" i="588" s="1"/>
  <c r="P12" i="588"/>
  <c r="P11" i="588" s="1"/>
  <c r="O12" i="588"/>
  <c r="N12" i="588"/>
  <c r="M12" i="588"/>
  <c r="M10" i="588" s="1"/>
  <c r="H12" i="588"/>
  <c r="L12" i="588" s="1"/>
  <c r="C10" i="588"/>
  <c r="T12" i="587"/>
  <c r="S12" i="587"/>
  <c r="P12" i="587"/>
  <c r="P11" i="587" s="1"/>
  <c r="O12" i="587"/>
  <c r="N12" i="587"/>
  <c r="M12" i="587"/>
  <c r="H12" i="587"/>
  <c r="L12" i="587" s="1"/>
  <c r="C10" i="587"/>
  <c r="D10" i="587" s="1"/>
  <c r="T12" i="586"/>
  <c r="S12" i="586"/>
  <c r="S11" i="586" s="1"/>
  <c r="E8" i="586" s="1"/>
  <c r="P12" i="586"/>
  <c r="P11" i="586" s="1"/>
  <c r="O12" i="586"/>
  <c r="N12" i="586"/>
  <c r="M12" i="586"/>
  <c r="H12" i="586"/>
  <c r="L12" i="586" s="1"/>
  <c r="C10" i="586"/>
  <c r="D10" i="586" s="1"/>
  <c r="T24" i="585"/>
  <c r="S24" i="585"/>
  <c r="P24" i="585"/>
  <c r="O24" i="585"/>
  <c r="N24" i="585"/>
  <c r="M24" i="585"/>
  <c r="L24" i="585"/>
  <c r="H24" i="585"/>
  <c r="J24" i="585" s="1"/>
  <c r="T23" i="585"/>
  <c r="S23" i="585"/>
  <c r="P23" i="585"/>
  <c r="O23" i="585"/>
  <c r="N23" i="585"/>
  <c r="M23" i="585"/>
  <c r="H23" i="585"/>
  <c r="J23" i="585" s="1"/>
  <c r="T22" i="585"/>
  <c r="S22" i="585"/>
  <c r="P22" i="585"/>
  <c r="O22" i="585"/>
  <c r="N22" i="585"/>
  <c r="M22" i="585"/>
  <c r="H22" i="585"/>
  <c r="L22" i="585" s="1"/>
  <c r="T21" i="585"/>
  <c r="S21" i="585"/>
  <c r="P21" i="585"/>
  <c r="O21" i="585"/>
  <c r="N21" i="585"/>
  <c r="M21" i="585"/>
  <c r="H21" i="585"/>
  <c r="R21" i="585" s="1"/>
  <c r="T20" i="585"/>
  <c r="S20" i="585"/>
  <c r="P20" i="585"/>
  <c r="O20" i="585"/>
  <c r="N20" i="585"/>
  <c r="M20" i="585"/>
  <c r="H20" i="585"/>
  <c r="L20" i="585" s="1"/>
  <c r="T19" i="585"/>
  <c r="S19" i="585"/>
  <c r="P19" i="585"/>
  <c r="O19" i="585"/>
  <c r="N19" i="585"/>
  <c r="M19" i="585"/>
  <c r="H19" i="585"/>
  <c r="J19" i="585" s="1"/>
  <c r="T18" i="585"/>
  <c r="S18" i="585"/>
  <c r="P18" i="585"/>
  <c r="O18" i="585"/>
  <c r="N18" i="585"/>
  <c r="M18" i="585"/>
  <c r="H18" i="585"/>
  <c r="J18" i="585" s="1"/>
  <c r="T17" i="585"/>
  <c r="S17" i="585"/>
  <c r="P17" i="585"/>
  <c r="O17" i="585"/>
  <c r="N17" i="585"/>
  <c r="M17" i="585"/>
  <c r="H17" i="585"/>
  <c r="J17" i="585" s="1"/>
  <c r="T16" i="585"/>
  <c r="S16" i="585"/>
  <c r="P16" i="585"/>
  <c r="O16" i="585"/>
  <c r="N16" i="585"/>
  <c r="M16" i="585"/>
  <c r="H16" i="585"/>
  <c r="L16" i="585" s="1"/>
  <c r="T15" i="585"/>
  <c r="S15" i="585"/>
  <c r="P15" i="585"/>
  <c r="O15" i="585"/>
  <c r="N15" i="585"/>
  <c r="M15" i="585"/>
  <c r="H15" i="585"/>
  <c r="R15" i="585" s="1"/>
  <c r="T14" i="585"/>
  <c r="S14" i="585"/>
  <c r="P14" i="585"/>
  <c r="O14" i="585"/>
  <c r="N14" i="585"/>
  <c r="M14" i="585"/>
  <c r="H14" i="585"/>
  <c r="L14" i="585" s="1"/>
  <c r="T13" i="585"/>
  <c r="S13" i="585"/>
  <c r="R13" i="585"/>
  <c r="P13" i="585"/>
  <c r="O13" i="585"/>
  <c r="N13" i="585"/>
  <c r="M13" i="585"/>
  <c r="H13" i="585"/>
  <c r="L13" i="585" s="1"/>
  <c r="T12" i="585"/>
  <c r="S12" i="585"/>
  <c r="P12" i="585"/>
  <c r="O12" i="585"/>
  <c r="N12" i="585"/>
  <c r="M12" i="585"/>
  <c r="H12" i="585"/>
  <c r="J12" i="585" s="1"/>
  <c r="C10" i="585"/>
  <c r="D10" i="585" s="1"/>
  <c r="T17" i="584"/>
  <c r="S17" i="584"/>
  <c r="P17" i="584"/>
  <c r="O17" i="584"/>
  <c r="N17" i="584"/>
  <c r="M17" i="584"/>
  <c r="H17" i="584"/>
  <c r="T16" i="584"/>
  <c r="S16" i="584"/>
  <c r="P16" i="584"/>
  <c r="O16" i="584"/>
  <c r="N16" i="584"/>
  <c r="M16" i="584"/>
  <c r="H16" i="584"/>
  <c r="L16" i="584" s="1"/>
  <c r="T15" i="584"/>
  <c r="S15" i="584"/>
  <c r="P15" i="584"/>
  <c r="O15" i="584"/>
  <c r="N15" i="584"/>
  <c r="M15" i="584"/>
  <c r="H15" i="584"/>
  <c r="R15" i="584" s="1"/>
  <c r="T14" i="584"/>
  <c r="S14" i="584"/>
  <c r="P14" i="584"/>
  <c r="O14" i="584"/>
  <c r="N14" i="584"/>
  <c r="M14" i="584"/>
  <c r="H14" i="584"/>
  <c r="J14" i="584" s="1"/>
  <c r="T13" i="584"/>
  <c r="S13" i="584"/>
  <c r="P13" i="584"/>
  <c r="O13" i="584"/>
  <c r="N13" i="584"/>
  <c r="M13" i="584"/>
  <c r="H13" i="584"/>
  <c r="T12" i="584"/>
  <c r="S12" i="584"/>
  <c r="P12" i="584"/>
  <c r="O12" i="584"/>
  <c r="N12" i="584"/>
  <c r="M12" i="584"/>
  <c r="H12" i="584"/>
  <c r="R12" i="584" s="1"/>
  <c r="C10" i="584"/>
  <c r="O10" i="583"/>
  <c r="T12" i="583"/>
  <c r="S12" i="583"/>
  <c r="S11" i="583" s="1"/>
  <c r="E8" i="583" s="1"/>
  <c r="P12" i="583"/>
  <c r="O12" i="583"/>
  <c r="O11" i="583" s="1"/>
  <c r="N12" i="583"/>
  <c r="M12" i="583"/>
  <c r="M11" i="583" s="1"/>
  <c r="H12" i="583"/>
  <c r="L12" i="583" s="1"/>
  <c r="C10" i="583"/>
  <c r="T13" i="582"/>
  <c r="S13" i="582"/>
  <c r="P13" i="582"/>
  <c r="O13" i="582"/>
  <c r="N13" i="582"/>
  <c r="M13" i="582"/>
  <c r="H13" i="582"/>
  <c r="L13" i="582" s="1"/>
  <c r="T12" i="582"/>
  <c r="T11" i="582" s="1"/>
  <c r="E7" i="582" s="1"/>
  <c r="S12" i="582"/>
  <c r="P12" i="582"/>
  <c r="O12" i="582"/>
  <c r="N12" i="582"/>
  <c r="M12" i="582"/>
  <c r="H12" i="582"/>
  <c r="C10" i="582"/>
  <c r="D10" i="582" s="1"/>
  <c r="T11" i="581"/>
  <c r="E7" i="581" s="1"/>
  <c r="T12" i="581"/>
  <c r="S12" i="581"/>
  <c r="S11" i="581" s="1"/>
  <c r="E8" i="581" s="1"/>
  <c r="P12" i="581"/>
  <c r="P11" i="581" s="1"/>
  <c r="O12" i="581"/>
  <c r="O10" i="581" s="1"/>
  <c r="N12" i="581"/>
  <c r="M12" i="581"/>
  <c r="M11" i="581" s="1"/>
  <c r="H12" i="581"/>
  <c r="L12" i="581" s="1"/>
  <c r="C10" i="581"/>
  <c r="T12" i="580"/>
  <c r="T11" i="580" s="1"/>
  <c r="E7" i="580" s="1"/>
  <c r="S12" i="580"/>
  <c r="S11" i="580" s="1"/>
  <c r="E8" i="580" s="1"/>
  <c r="P12" i="580"/>
  <c r="O12" i="580"/>
  <c r="O11" i="580" s="1"/>
  <c r="N12" i="580"/>
  <c r="N11" i="580" s="1"/>
  <c r="M12" i="580"/>
  <c r="M10" i="580" s="1"/>
  <c r="H12" i="580"/>
  <c r="J12" i="580" s="1"/>
  <c r="C10" i="580"/>
  <c r="P11" i="579"/>
  <c r="M11" i="579"/>
  <c r="T12" i="579"/>
  <c r="T11" i="579" s="1"/>
  <c r="E7" i="579" s="1"/>
  <c r="S12" i="579"/>
  <c r="S11" i="579" s="1"/>
  <c r="E8" i="579" s="1"/>
  <c r="P12" i="579"/>
  <c r="P10" i="579" s="1"/>
  <c r="O12" i="579"/>
  <c r="O11" i="579" s="1"/>
  <c r="N12" i="579"/>
  <c r="N10" i="579" s="1"/>
  <c r="M12" i="579"/>
  <c r="M10" i="579" s="1"/>
  <c r="H12" i="579"/>
  <c r="R12" i="579" s="1"/>
  <c r="C10" i="579"/>
  <c r="T29" i="578"/>
  <c r="S29" i="578"/>
  <c r="R29" i="578"/>
  <c r="P29" i="578"/>
  <c r="O29" i="578"/>
  <c r="N29" i="578"/>
  <c r="M29" i="578"/>
  <c r="H29" i="578"/>
  <c r="L29" i="578" s="1"/>
  <c r="T28" i="578"/>
  <c r="S28" i="578"/>
  <c r="P28" i="578"/>
  <c r="O28" i="578"/>
  <c r="N28" i="578"/>
  <c r="M28" i="578"/>
  <c r="H28" i="578"/>
  <c r="R28" i="578" s="1"/>
  <c r="T27" i="578"/>
  <c r="S27" i="578"/>
  <c r="P27" i="578"/>
  <c r="O27" i="578"/>
  <c r="N27" i="578"/>
  <c r="M27" i="578"/>
  <c r="H27" i="578"/>
  <c r="L27" i="578" s="1"/>
  <c r="T26" i="578"/>
  <c r="S26" i="578"/>
  <c r="P26" i="578"/>
  <c r="O26" i="578"/>
  <c r="N26" i="578"/>
  <c r="M26" i="578"/>
  <c r="H26" i="578"/>
  <c r="R26" i="578" s="1"/>
  <c r="T25" i="578"/>
  <c r="S25" i="578"/>
  <c r="P25" i="578"/>
  <c r="O25" i="578"/>
  <c r="N25" i="578"/>
  <c r="M25" i="578"/>
  <c r="H25" i="578"/>
  <c r="R25" i="578" s="1"/>
  <c r="T24" i="578"/>
  <c r="S24" i="578"/>
  <c r="P24" i="578"/>
  <c r="O24" i="578"/>
  <c r="N24" i="578"/>
  <c r="M24" i="578"/>
  <c r="H24" i="578"/>
  <c r="L24" i="578" s="1"/>
  <c r="T23" i="578"/>
  <c r="S23" i="578"/>
  <c r="P23" i="578"/>
  <c r="O23" i="578"/>
  <c r="N23" i="578"/>
  <c r="M23" i="578"/>
  <c r="H23" i="578"/>
  <c r="L23" i="578" s="1"/>
  <c r="T22" i="578"/>
  <c r="S22" i="578"/>
  <c r="P22" i="578"/>
  <c r="O22" i="578"/>
  <c r="N22" i="578"/>
  <c r="M22" i="578"/>
  <c r="H22" i="578"/>
  <c r="J22" i="578" s="1"/>
  <c r="T21" i="578"/>
  <c r="S21" i="578"/>
  <c r="P21" i="578"/>
  <c r="O21" i="578"/>
  <c r="N21" i="578"/>
  <c r="M21" i="578"/>
  <c r="H21" i="578"/>
  <c r="R21" i="578" s="1"/>
  <c r="T20" i="578"/>
  <c r="S20" i="578"/>
  <c r="P20" i="578"/>
  <c r="O20" i="578"/>
  <c r="N20" i="578"/>
  <c r="M20" i="578"/>
  <c r="H20" i="578"/>
  <c r="R20" i="578" s="1"/>
  <c r="T19" i="578"/>
  <c r="S19" i="578"/>
  <c r="P19" i="578"/>
  <c r="O19" i="578"/>
  <c r="N19" i="578"/>
  <c r="M19" i="578"/>
  <c r="H19" i="578"/>
  <c r="R19" i="578" s="1"/>
  <c r="T18" i="578"/>
  <c r="S18" i="578"/>
  <c r="P18" i="578"/>
  <c r="O18" i="578"/>
  <c r="N18" i="578"/>
  <c r="M18" i="578"/>
  <c r="H18" i="578"/>
  <c r="L18" i="578" s="1"/>
  <c r="T17" i="578"/>
  <c r="S17" i="578"/>
  <c r="P17" i="578"/>
  <c r="O17" i="578"/>
  <c r="N17" i="578"/>
  <c r="M17" i="578"/>
  <c r="H17" i="578"/>
  <c r="L17" i="578" s="1"/>
  <c r="T16" i="578"/>
  <c r="S16" i="578"/>
  <c r="R16" i="578"/>
  <c r="P16" i="578"/>
  <c r="O16" i="578"/>
  <c r="N16" i="578"/>
  <c r="M16" i="578"/>
  <c r="H16" i="578"/>
  <c r="J16" i="578" s="1"/>
  <c r="T15" i="578"/>
  <c r="S15" i="578"/>
  <c r="P15" i="578"/>
  <c r="O15" i="578"/>
  <c r="N15" i="578"/>
  <c r="M15" i="578"/>
  <c r="L15" i="578"/>
  <c r="H15" i="578"/>
  <c r="J15" i="578" s="1"/>
  <c r="T14" i="578"/>
  <c r="S14" i="578"/>
  <c r="P14" i="578"/>
  <c r="O14" i="578"/>
  <c r="N14" i="578"/>
  <c r="M14" i="578"/>
  <c r="H14" i="578"/>
  <c r="R14" i="578" s="1"/>
  <c r="T13" i="578"/>
  <c r="S13" i="578"/>
  <c r="P13" i="578"/>
  <c r="O13" i="578"/>
  <c r="N13" i="578"/>
  <c r="M13" i="578"/>
  <c r="H13" i="578"/>
  <c r="L13" i="578" s="1"/>
  <c r="T12" i="578"/>
  <c r="S12" i="578"/>
  <c r="P12" i="578"/>
  <c r="O12" i="578"/>
  <c r="N12" i="578"/>
  <c r="M12" i="578"/>
  <c r="H12" i="578"/>
  <c r="L12" i="578" s="1"/>
  <c r="C10" i="578"/>
  <c r="T32" i="577"/>
  <c r="S32" i="577"/>
  <c r="P32" i="577"/>
  <c r="O32" i="577"/>
  <c r="N32" i="577"/>
  <c r="M32" i="577"/>
  <c r="H32" i="577"/>
  <c r="L32" i="577" s="1"/>
  <c r="T31" i="577"/>
  <c r="S31" i="577"/>
  <c r="P31" i="577"/>
  <c r="O31" i="577"/>
  <c r="N31" i="577"/>
  <c r="M31" i="577"/>
  <c r="H31" i="577"/>
  <c r="L31" i="577" s="1"/>
  <c r="T30" i="577"/>
  <c r="S30" i="577"/>
  <c r="P30" i="577"/>
  <c r="O30" i="577"/>
  <c r="N30" i="577"/>
  <c r="M30" i="577"/>
  <c r="H30" i="577"/>
  <c r="R30" i="577" s="1"/>
  <c r="T29" i="577"/>
  <c r="S29" i="577"/>
  <c r="R29" i="577"/>
  <c r="P29" i="577"/>
  <c r="O29" i="577"/>
  <c r="N29" i="577"/>
  <c r="M29" i="577"/>
  <c r="H29" i="577"/>
  <c r="L29" i="577" s="1"/>
  <c r="T28" i="577"/>
  <c r="S28" i="577"/>
  <c r="P28" i="577"/>
  <c r="O28" i="577"/>
  <c r="N28" i="577"/>
  <c r="M28" i="577"/>
  <c r="H28" i="577"/>
  <c r="R28" i="577" s="1"/>
  <c r="T27" i="577"/>
  <c r="S27" i="577"/>
  <c r="P27" i="577"/>
  <c r="O27" i="577"/>
  <c r="N27" i="577"/>
  <c r="M27" i="577"/>
  <c r="H27" i="577"/>
  <c r="R27" i="577" s="1"/>
  <c r="T26" i="577"/>
  <c r="S26" i="577"/>
  <c r="R26" i="577"/>
  <c r="P26" i="577"/>
  <c r="O26" i="577"/>
  <c r="N26" i="577"/>
  <c r="M26" i="577"/>
  <c r="H26" i="577"/>
  <c r="L26" i="577" s="1"/>
  <c r="T25" i="577"/>
  <c r="S25" i="577"/>
  <c r="P25" i="577"/>
  <c r="O25" i="577"/>
  <c r="N25" i="577"/>
  <c r="M25" i="577"/>
  <c r="H25" i="577"/>
  <c r="L25" i="577" s="1"/>
  <c r="T24" i="577"/>
  <c r="S24" i="577"/>
  <c r="P24" i="577"/>
  <c r="O24" i="577"/>
  <c r="N24" i="577"/>
  <c r="M24" i="577"/>
  <c r="H24" i="577"/>
  <c r="L24" i="577" s="1"/>
  <c r="T23" i="577"/>
  <c r="S23" i="577"/>
  <c r="R23" i="577"/>
  <c r="P23" i="577"/>
  <c r="O23" i="577"/>
  <c r="N23" i="577"/>
  <c r="M23" i="577"/>
  <c r="H23" i="577"/>
  <c r="J23" i="577" s="1"/>
  <c r="T22" i="577"/>
  <c r="S22" i="577"/>
  <c r="P22" i="577"/>
  <c r="O22" i="577"/>
  <c r="N22" i="577"/>
  <c r="M22" i="577"/>
  <c r="H22" i="577"/>
  <c r="R22" i="577" s="1"/>
  <c r="T21" i="577"/>
  <c r="S21" i="577"/>
  <c r="P21" i="577"/>
  <c r="O21" i="577"/>
  <c r="N21" i="577"/>
  <c r="M21" i="577"/>
  <c r="H21" i="577"/>
  <c r="L21" i="577" s="1"/>
  <c r="T20" i="577"/>
  <c r="S20" i="577"/>
  <c r="P20" i="577"/>
  <c r="O20" i="577"/>
  <c r="N20" i="577"/>
  <c r="M20" i="577"/>
  <c r="H20" i="577"/>
  <c r="L20" i="577" s="1"/>
  <c r="T19" i="577"/>
  <c r="S19" i="577"/>
  <c r="P19" i="577"/>
  <c r="O19" i="577"/>
  <c r="N19" i="577"/>
  <c r="M19" i="577"/>
  <c r="H19" i="577"/>
  <c r="L19" i="577" s="1"/>
  <c r="T18" i="577"/>
  <c r="S18" i="577"/>
  <c r="P18" i="577"/>
  <c r="O18" i="577"/>
  <c r="N18" i="577"/>
  <c r="M18" i="577"/>
  <c r="H18" i="577"/>
  <c r="J18" i="577" s="1"/>
  <c r="T17" i="577"/>
  <c r="S17" i="577"/>
  <c r="P17" i="577"/>
  <c r="O17" i="577"/>
  <c r="N17" i="577"/>
  <c r="M17" i="577"/>
  <c r="H17" i="577"/>
  <c r="R17" i="577" s="1"/>
  <c r="T16" i="577"/>
  <c r="S16" i="577"/>
  <c r="P16" i="577"/>
  <c r="O16" i="577"/>
  <c r="N16" i="577"/>
  <c r="M16" i="577"/>
  <c r="H16" i="577"/>
  <c r="R16" i="577" s="1"/>
  <c r="T15" i="577"/>
  <c r="S15" i="577"/>
  <c r="P15" i="577"/>
  <c r="O15" i="577"/>
  <c r="N15" i="577"/>
  <c r="M15" i="577"/>
  <c r="H15" i="577"/>
  <c r="R15" i="577" s="1"/>
  <c r="T14" i="577"/>
  <c r="S14" i="577"/>
  <c r="P14" i="577"/>
  <c r="O14" i="577"/>
  <c r="N14" i="577"/>
  <c r="M14" i="577"/>
  <c r="H14" i="577"/>
  <c r="L14" i="577" s="1"/>
  <c r="T13" i="577"/>
  <c r="S13" i="577"/>
  <c r="P13" i="577"/>
  <c r="O13" i="577"/>
  <c r="N13" i="577"/>
  <c r="M13" i="577"/>
  <c r="H13" i="577"/>
  <c r="L13" i="577" s="1"/>
  <c r="T12" i="577"/>
  <c r="S12" i="577"/>
  <c r="P12" i="577"/>
  <c r="O12" i="577"/>
  <c r="N12" i="577"/>
  <c r="M12" i="577"/>
  <c r="H12" i="577"/>
  <c r="L12" i="577" s="1"/>
  <c r="C10" i="577"/>
  <c r="D10" i="577" s="1"/>
  <c r="T14" i="576"/>
  <c r="S14" i="576"/>
  <c r="P14" i="576"/>
  <c r="O14" i="576"/>
  <c r="N14" i="576"/>
  <c r="M14" i="576"/>
  <c r="H14" i="576"/>
  <c r="R14" i="576" s="1"/>
  <c r="T13" i="576"/>
  <c r="S13" i="576"/>
  <c r="P13" i="576"/>
  <c r="O13" i="576"/>
  <c r="N13" i="576"/>
  <c r="M13" i="576"/>
  <c r="H13" i="576"/>
  <c r="L13" i="576" s="1"/>
  <c r="T12" i="576"/>
  <c r="S12" i="576"/>
  <c r="P12" i="576"/>
  <c r="P10" i="576" s="1"/>
  <c r="O12" i="576"/>
  <c r="N12" i="576"/>
  <c r="M12" i="576"/>
  <c r="H12" i="576"/>
  <c r="C10" i="576"/>
  <c r="T13" i="575"/>
  <c r="S13" i="575"/>
  <c r="P13" i="575"/>
  <c r="O13" i="575"/>
  <c r="N13" i="575"/>
  <c r="M13" i="575"/>
  <c r="H13" i="575"/>
  <c r="R13" i="575" s="1"/>
  <c r="T12" i="575"/>
  <c r="S12" i="575"/>
  <c r="P12" i="575"/>
  <c r="O12" i="575"/>
  <c r="N12" i="575"/>
  <c r="N11" i="575" s="1"/>
  <c r="M12" i="575"/>
  <c r="H12" i="575"/>
  <c r="L12" i="575" s="1"/>
  <c r="C10" i="575"/>
  <c r="T12" i="574"/>
  <c r="S12" i="574"/>
  <c r="P12" i="574"/>
  <c r="O12" i="574"/>
  <c r="O11" i="574" s="1"/>
  <c r="N12" i="574"/>
  <c r="M12" i="574"/>
  <c r="M11" i="574" s="1"/>
  <c r="H12" i="574"/>
  <c r="L12" i="574" s="1"/>
  <c r="C10" i="574"/>
  <c r="D10" i="574" s="1"/>
  <c r="T12" i="573"/>
  <c r="T11" i="573" s="1"/>
  <c r="E7" i="573" s="1"/>
  <c r="S12" i="573"/>
  <c r="P12" i="573"/>
  <c r="P11" i="573" s="1"/>
  <c r="O12" i="573"/>
  <c r="N12" i="573"/>
  <c r="N10" i="573" s="1"/>
  <c r="M12" i="573"/>
  <c r="H12" i="573"/>
  <c r="C10" i="573"/>
  <c r="T66" i="572"/>
  <c r="S66" i="572"/>
  <c r="P66" i="572"/>
  <c r="O66" i="572"/>
  <c r="N66" i="572"/>
  <c r="M66" i="572"/>
  <c r="H66" i="572"/>
  <c r="L66" i="572" s="1"/>
  <c r="T65" i="572"/>
  <c r="S65" i="572"/>
  <c r="P65" i="572"/>
  <c r="O65" i="572"/>
  <c r="N65" i="572"/>
  <c r="M65" i="572"/>
  <c r="H65" i="572"/>
  <c r="L65" i="572" s="1"/>
  <c r="T64" i="572"/>
  <c r="S64" i="572"/>
  <c r="P64" i="572"/>
  <c r="O64" i="572"/>
  <c r="N64" i="572"/>
  <c r="M64" i="572"/>
  <c r="H64" i="572"/>
  <c r="J64" i="572" s="1"/>
  <c r="T63" i="572"/>
  <c r="S63" i="572"/>
  <c r="P63" i="572"/>
  <c r="O63" i="572"/>
  <c r="N63" i="572"/>
  <c r="M63" i="572"/>
  <c r="H63" i="572"/>
  <c r="R63" i="572" s="1"/>
  <c r="T62" i="572"/>
  <c r="S62" i="572"/>
  <c r="P62" i="572"/>
  <c r="O62" i="572"/>
  <c r="N62" i="572"/>
  <c r="M62" i="572"/>
  <c r="H62" i="572"/>
  <c r="T61" i="572"/>
  <c r="S61" i="572"/>
  <c r="P61" i="572"/>
  <c r="O61" i="572"/>
  <c r="N61" i="572"/>
  <c r="M61" i="572"/>
  <c r="H61" i="572"/>
  <c r="J61" i="572" s="1"/>
  <c r="T60" i="572"/>
  <c r="S60" i="572"/>
  <c r="P60" i="572"/>
  <c r="O60" i="572"/>
  <c r="N60" i="572"/>
  <c r="M60" i="572"/>
  <c r="H60" i="572"/>
  <c r="L60" i="572" s="1"/>
  <c r="T59" i="572"/>
  <c r="S59" i="572"/>
  <c r="P59" i="572"/>
  <c r="O59" i="572"/>
  <c r="N59" i="572"/>
  <c r="M59" i="572"/>
  <c r="H59" i="572"/>
  <c r="L59" i="572" s="1"/>
  <c r="T58" i="572"/>
  <c r="S58" i="572"/>
  <c r="P58" i="572"/>
  <c r="O58" i="572"/>
  <c r="N58" i="572"/>
  <c r="M58" i="572"/>
  <c r="H58" i="572"/>
  <c r="L58" i="572" s="1"/>
  <c r="T57" i="572"/>
  <c r="S57" i="572"/>
  <c r="P57" i="572"/>
  <c r="O57" i="572"/>
  <c r="N57" i="572"/>
  <c r="M57" i="572"/>
  <c r="H57" i="572"/>
  <c r="R57" i="572" s="1"/>
  <c r="T56" i="572"/>
  <c r="S56" i="572"/>
  <c r="P56" i="572"/>
  <c r="O56" i="572"/>
  <c r="N56" i="572"/>
  <c r="M56" i="572"/>
  <c r="H56" i="572"/>
  <c r="T55" i="572"/>
  <c r="S55" i="572"/>
  <c r="P55" i="572"/>
  <c r="O55" i="572"/>
  <c r="N55" i="572"/>
  <c r="M55" i="572"/>
  <c r="H55" i="572"/>
  <c r="L55" i="572" s="1"/>
  <c r="T54" i="572"/>
  <c r="S54" i="572"/>
  <c r="P54" i="572"/>
  <c r="O54" i="572"/>
  <c r="N54" i="572"/>
  <c r="M54" i="572"/>
  <c r="H54" i="572"/>
  <c r="L54" i="572" s="1"/>
  <c r="T53" i="572"/>
  <c r="S53" i="572"/>
  <c r="P53" i="572"/>
  <c r="O53" i="572"/>
  <c r="N53" i="572"/>
  <c r="M53" i="572"/>
  <c r="H53" i="572"/>
  <c r="L53" i="572" s="1"/>
  <c r="T52" i="572"/>
  <c r="S52" i="572"/>
  <c r="P52" i="572"/>
  <c r="O52" i="572"/>
  <c r="N52" i="572"/>
  <c r="M52" i="572"/>
  <c r="H52" i="572"/>
  <c r="R52" i="572" s="1"/>
  <c r="T51" i="572"/>
  <c r="S51" i="572"/>
  <c r="P51" i="572"/>
  <c r="O51" i="572"/>
  <c r="N51" i="572"/>
  <c r="M51" i="572"/>
  <c r="H51" i="572"/>
  <c r="R51" i="572" s="1"/>
  <c r="T50" i="572"/>
  <c r="S50" i="572"/>
  <c r="P50" i="572"/>
  <c r="O50" i="572"/>
  <c r="N50" i="572"/>
  <c r="M50" i="572"/>
  <c r="H50" i="572"/>
  <c r="T49" i="572"/>
  <c r="S49" i="572"/>
  <c r="P49" i="572"/>
  <c r="O49" i="572"/>
  <c r="N49" i="572"/>
  <c r="M49" i="572"/>
  <c r="H49" i="572"/>
  <c r="J49" i="572" s="1"/>
  <c r="T48" i="572"/>
  <c r="S48" i="572"/>
  <c r="P48" i="572"/>
  <c r="O48" i="572"/>
  <c r="N48" i="572"/>
  <c r="M48" i="572"/>
  <c r="H48" i="572"/>
  <c r="L48" i="572" s="1"/>
  <c r="T47" i="572"/>
  <c r="S47" i="572"/>
  <c r="P47" i="572"/>
  <c r="O47" i="572"/>
  <c r="N47" i="572"/>
  <c r="M47" i="572"/>
  <c r="H47" i="572"/>
  <c r="L47" i="572" s="1"/>
  <c r="T46" i="572"/>
  <c r="S46" i="572"/>
  <c r="P46" i="572"/>
  <c r="O46" i="572"/>
  <c r="N46" i="572"/>
  <c r="M46" i="572"/>
  <c r="H46" i="572"/>
  <c r="R46" i="572" s="1"/>
  <c r="T45" i="572"/>
  <c r="S45" i="572"/>
  <c r="P45" i="572"/>
  <c r="O45" i="572"/>
  <c r="N45" i="572"/>
  <c r="M45" i="572"/>
  <c r="L45" i="572"/>
  <c r="H45" i="572"/>
  <c r="R45" i="572" s="1"/>
  <c r="T44" i="572"/>
  <c r="S44" i="572"/>
  <c r="P44" i="572"/>
  <c r="O44" i="572"/>
  <c r="N44" i="572"/>
  <c r="M44" i="572"/>
  <c r="H44" i="572"/>
  <c r="T43" i="572"/>
  <c r="S43" i="572"/>
  <c r="P43" i="572"/>
  <c r="O43" i="572"/>
  <c r="N43" i="572"/>
  <c r="M43" i="572"/>
  <c r="H43" i="572"/>
  <c r="L43" i="572" s="1"/>
  <c r="T42" i="572"/>
  <c r="S42" i="572"/>
  <c r="P42" i="572"/>
  <c r="O42" i="572"/>
  <c r="N42" i="572"/>
  <c r="M42" i="572"/>
  <c r="H42" i="572"/>
  <c r="L42" i="572" s="1"/>
  <c r="T41" i="572"/>
  <c r="S41" i="572"/>
  <c r="P41" i="572"/>
  <c r="O41" i="572"/>
  <c r="N41" i="572"/>
  <c r="M41" i="572"/>
  <c r="H41" i="572"/>
  <c r="L41" i="572" s="1"/>
  <c r="T40" i="572"/>
  <c r="S40" i="572"/>
  <c r="P40" i="572"/>
  <c r="O40" i="572"/>
  <c r="N40" i="572"/>
  <c r="M40" i="572"/>
  <c r="H40" i="572"/>
  <c r="J40" i="572" s="1"/>
  <c r="T39" i="572"/>
  <c r="S39" i="572"/>
  <c r="P39" i="572"/>
  <c r="O39" i="572"/>
  <c r="N39" i="572"/>
  <c r="M39" i="572"/>
  <c r="H39" i="572"/>
  <c r="R39" i="572" s="1"/>
  <c r="T38" i="572"/>
  <c r="S38" i="572"/>
  <c r="P38" i="572"/>
  <c r="O38" i="572"/>
  <c r="N38" i="572"/>
  <c r="M38" i="572"/>
  <c r="H38" i="572"/>
  <c r="T37" i="572"/>
  <c r="S37" i="572"/>
  <c r="P37" i="572"/>
  <c r="O37" i="572"/>
  <c r="N37" i="572"/>
  <c r="M37" i="572"/>
  <c r="H37" i="572"/>
  <c r="R37" i="572" s="1"/>
  <c r="T36" i="572"/>
  <c r="S36" i="572"/>
  <c r="P36" i="572"/>
  <c r="O36" i="572"/>
  <c r="N36" i="572"/>
  <c r="M36" i="572"/>
  <c r="H36" i="572"/>
  <c r="L36" i="572" s="1"/>
  <c r="T35" i="572"/>
  <c r="S35" i="572"/>
  <c r="P35" i="572"/>
  <c r="O35" i="572"/>
  <c r="N35" i="572"/>
  <c r="M35" i="572"/>
  <c r="H35" i="572"/>
  <c r="L35" i="572" s="1"/>
  <c r="T34" i="572"/>
  <c r="S34" i="572"/>
  <c r="P34" i="572"/>
  <c r="O34" i="572"/>
  <c r="N34" i="572"/>
  <c r="M34" i="572"/>
  <c r="H34" i="572"/>
  <c r="R34" i="572" s="1"/>
  <c r="T33" i="572"/>
  <c r="S33" i="572"/>
  <c r="P33" i="572"/>
  <c r="O33" i="572"/>
  <c r="N33" i="572"/>
  <c r="M33" i="572"/>
  <c r="H33" i="572"/>
  <c r="R33" i="572" s="1"/>
  <c r="T32" i="572"/>
  <c r="S32" i="572"/>
  <c r="P32" i="572"/>
  <c r="O32" i="572"/>
  <c r="N32" i="572"/>
  <c r="M32" i="572"/>
  <c r="H32" i="572"/>
  <c r="T31" i="572"/>
  <c r="S31" i="572"/>
  <c r="P31" i="572"/>
  <c r="O31" i="572"/>
  <c r="N31" i="572"/>
  <c r="M31" i="572"/>
  <c r="H31" i="572"/>
  <c r="R31" i="572" s="1"/>
  <c r="T30" i="572"/>
  <c r="S30" i="572"/>
  <c r="P30" i="572"/>
  <c r="O30" i="572"/>
  <c r="N30" i="572"/>
  <c r="M30" i="572"/>
  <c r="H30" i="572"/>
  <c r="L30" i="572" s="1"/>
  <c r="T29" i="572"/>
  <c r="S29" i="572"/>
  <c r="P29" i="572"/>
  <c r="O29" i="572"/>
  <c r="N29" i="572"/>
  <c r="M29" i="572"/>
  <c r="H29" i="572"/>
  <c r="L29" i="572" s="1"/>
  <c r="T28" i="572"/>
  <c r="S28" i="572"/>
  <c r="P28" i="572"/>
  <c r="O28" i="572"/>
  <c r="N28" i="572"/>
  <c r="M28" i="572"/>
  <c r="H28" i="572"/>
  <c r="L28" i="572" s="1"/>
  <c r="T27" i="572"/>
  <c r="S27" i="572"/>
  <c r="P27" i="572"/>
  <c r="O27" i="572"/>
  <c r="N27" i="572"/>
  <c r="M27" i="572"/>
  <c r="H27" i="572"/>
  <c r="R27" i="572" s="1"/>
  <c r="T26" i="572"/>
  <c r="S26" i="572"/>
  <c r="P26" i="572"/>
  <c r="O26" i="572"/>
  <c r="N26" i="572"/>
  <c r="M26" i="572"/>
  <c r="H26" i="572"/>
  <c r="T25" i="572"/>
  <c r="S25" i="572"/>
  <c r="P25" i="572"/>
  <c r="O25" i="572"/>
  <c r="N25" i="572"/>
  <c r="M25" i="572"/>
  <c r="H25" i="572"/>
  <c r="L25" i="572" s="1"/>
  <c r="T24" i="572"/>
  <c r="S24" i="572"/>
  <c r="P24" i="572"/>
  <c r="O24" i="572"/>
  <c r="N24" i="572"/>
  <c r="M24" i="572"/>
  <c r="H24" i="572"/>
  <c r="L24" i="572" s="1"/>
  <c r="T23" i="572"/>
  <c r="S23" i="572"/>
  <c r="P23" i="572"/>
  <c r="O23" i="572"/>
  <c r="N23" i="572"/>
  <c r="M23" i="572"/>
  <c r="H23" i="572"/>
  <c r="L23" i="572" s="1"/>
  <c r="T22" i="572"/>
  <c r="S22" i="572"/>
  <c r="P22" i="572"/>
  <c r="O22" i="572"/>
  <c r="N22" i="572"/>
  <c r="M22" i="572"/>
  <c r="J22" i="572"/>
  <c r="H22" i="572"/>
  <c r="R22" i="572" s="1"/>
  <c r="T21" i="572"/>
  <c r="S21" i="572"/>
  <c r="P21" i="572"/>
  <c r="O21" i="572"/>
  <c r="N21" i="572"/>
  <c r="M21" i="572"/>
  <c r="H21" i="572"/>
  <c r="R21" i="572" s="1"/>
  <c r="T20" i="572"/>
  <c r="S20" i="572"/>
  <c r="P20" i="572"/>
  <c r="O20" i="572"/>
  <c r="N20" i="572"/>
  <c r="M20" i="572"/>
  <c r="H20" i="572"/>
  <c r="T19" i="572"/>
  <c r="S19" i="572"/>
  <c r="P19" i="572"/>
  <c r="O19" i="572"/>
  <c r="N19" i="572"/>
  <c r="M19" i="572"/>
  <c r="H19" i="572"/>
  <c r="R19" i="572" s="1"/>
  <c r="T18" i="572"/>
  <c r="S18" i="572"/>
  <c r="P18" i="572"/>
  <c r="O18" i="572"/>
  <c r="N18" i="572"/>
  <c r="M18" i="572"/>
  <c r="H18" i="572"/>
  <c r="R18" i="572" s="1"/>
  <c r="T17" i="572"/>
  <c r="S17" i="572"/>
  <c r="P17" i="572"/>
  <c r="O17" i="572"/>
  <c r="N17" i="572"/>
  <c r="M17" i="572"/>
  <c r="H17" i="572"/>
  <c r="L17" i="572" s="1"/>
  <c r="T16" i="572"/>
  <c r="S16" i="572"/>
  <c r="P16" i="572"/>
  <c r="O16" i="572"/>
  <c r="N16" i="572"/>
  <c r="M16" i="572"/>
  <c r="H16" i="572"/>
  <c r="J16" i="572" s="1"/>
  <c r="T15" i="572"/>
  <c r="S15" i="572"/>
  <c r="P15" i="572"/>
  <c r="O15" i="572"/>
  <c r="N15" i="572"/>
  <c r="M15" i="572"/>
  <c r="H15" i="572"/>
  <c r="R15" i="572" s="1"/>
  <c r="T14" i="572"/>
  <c r="S14" i="572"/>
  <c r="P14" i="572"/>
  <c r="O14" i="572"/>
  <c r="N14" i="572"/>
  <c r="M14" i="572"/>
  <c r="H14" i="572"/>
  <c r="T13" i="572"/>
  <c r="S13" i="572"/>
  <c r="P13" i="572"/>
  <c r="O13" i="572"/>
  <c r="N13" i="572"/>
  <c r="M13" i="572"/>
  <c r="H13" i="572"/>
  <c r="L13" i="572" s="1"/>
  <c r="T12" i="572"/>
  <c r="S12" i="572"/>
  <c r="P12" i="572"/>
  <c r="O12" i="572"/>
  <c r="N12" i="572"/>
  <c r="M12" i="572"/>
  <c r="H12" i="572"/>
  <c r="C10" i="572"/>
  <c r="T14" i="571"/>
  <c r="S14" i="571"/>
  <c r="P14" i="571"/>
  <c r="O14" i="571"/>
  <c r="N14" i="571"/>
  <c r="M14" i="571"/>
  <c r="H14" i="571"/>
  <c r="T13" i="571"/>
  <c r="S13" i="571"/>
  <c r="P13" i="571"/>
  <c r="O13" i="571"/>
  <c r="N13" i="571"/>
  <c r="M13" i="571"/>
  <c r="H13" i="571"/>
  <c r="L13" i="571" s="1"/>
  <c r="T12" i="571"/>
  <c r="S12" i="571"/>
  <c r="P12" i="571"/>
  <c r="O12" i="571"/>
  <c r="N12" i="571"/>
  <c r="M12" i="571"/>
  <c r="H12" i="571"/>
  <c r="R12" i="571" s="1"/>
  <c r="C10" i="571"/>
  <c r="D10" i="571" s="1"/>
  <c r="T13" i="570"/>
  <c r="S13" i="570"/>
  <c r="P13" i="570"/>
  <c r="O13" i="570"/>
  <c r="N13" i="570"/>
  <c r="M13" i="570"/>
  <c r="H13" i="570"/>
  <c r="R13" i="570" s="1"/>
  <c r="T12" i="570"/>
  <c r="S12" i="570"/>
  <c r="S11" i="570" s="1"/>
  <c r="E8" i="570" s="1"/>
  <c r="P12" i="570"/>
  <c r="O12" i="570"/>
  <c r="N12" i="570"/>
  <c r="M12" i="570"/>
  <c r="H12" i="570"/>
  <c r="C10" i="570"/>
  <c r="T14" i="569"/>
  <c r="S14" i="569"/>
  <c r="P14" i="569"/>
  <c r="O14" i="569"/>
  <c r="N14" i="569"/>
  <c r="M14" i="569"/>
  <c r="H14" i="569"/>
  <c r="L14" i="569" s="1"/>
  <c r="T13" i="569"/>
  <c r="S13" i="569"/>
  <c r="P13" i="569"/>
  <c r="O13" i="569"/>
  <c r="N13" i="569"/>
  <c r="N11" i="569" s="1"/>
  <c r="M13" i="569"/>
  <c r="H13" i="569"/>
  <c r="J13" i="569" s="1"/>
  <c r="T12" i="569"/>
  <c r="S12" i="569"/>
  <c r="P12" i="569"/>
  <c r="O12" i="569"/>
  <c r="N12" i="569"/>
  <c r="M12" i="569"/>
  <c r="H12" i="569"/>
  <c r="L12" i="569" s="1"/>
  <c r="C10" i="569"/>
  <c r="T31" i="568"/>
  <c r="S31" i="568"/>
  <c r="P31" i="568"/>
  <c r="O31" i="568"/>
  <c r="N31" i="568"/>
  <c r="M31" i="568"/>
  <c r="J31" i="568"/>
  <c r="H31" i="568"/>
  <c r="L31" i="568" s="1"/>
  <c r="T30" i="568"/>
  <c r="S30" i="568"/>
  <c r="P30" i="568"/>
  <c r="O30" i="568"/>
  <c r="N30" i="568"/>
  <c r="M30" i="568"/>
  <c r="H30" i="568"/>
  <c r="R30" i="568" s="1"/>
  <c r="T29" i="568"/>
  <c r="S29" i="568"/>
  <c r="P29" i="568"/>
  <c r="O29" i="568"/>
  <c r="N29" i="568"/>
  <c r="M29" i="568"/>
  <c r="H29" i="568"/>
  <c r="L29" i="568" s="1"/>
  <c r="T28" i="568"/>
  <c r="S28" i="568"/>
  <c r="P28" i="568"/>
  <c r="O28" i="568"/>
  <c r="N28" i="568"/>
  <c r="M28" i="568"/>
  <c r="H28" i="568"/>
  <c r="L28" i="568" s="1"/>
  <c r="T27" i="568"/>
  <c r="S27" i="568"/>
  <c r="P27" i="568"/>
  <c r="O27" i="568"/>
  <c r="N27" i="568"/>
  <c r="M27" i="568"/>
  <c r="H27" i="568"/>
  <c r="R27" i="568" s="1"/>
  <c r="T26" i="568"/>
  <c r="S26" i="568"/>
  <c r="P26" i="568"/>
  <c r="O26" i="568"/>
  <c r="N26" i="568"/>
  <c r="M26" i="568"/>
  <c r="J26" i="568"/>
  <c r="H26" i="568"/>
  <c r="L26" i="568" s="1"/>
  <c r="T25" i="568"/>
  <c r="S25" i="568"/>
  <c r="P25" i="568"/>
  <c r="O25" i="568"/>
  <c r="N25" i="568"/>
  <c r="M25" i="568"/>
  <c r="H25" i="568"/>
  <c r="L25" i="568" s="1"/>
  <c r="T24" i="568"/>
  <c r="S24" i="568"/>
  <c r="P24" i="568"/>
  <c r="O24" i="568"/>
  <c r="N24" i="568"/>
  <c r="M24" i="568"/>
  <c r="H24" i="568"/>
  <c r="R24" i="568" s="1"/>
  <c r="T23" i="568"/>
  <c r="S23" i="568"/>
  <c r="P23" i="568"/>
  <c r="O23" i="568"/>
  <c r="N23" i="568"/>
  <c r="M23" i="568"/>
  <c r="H23" i="568"/>
  <c r="J23" i="568" s="1"/>
  <c r="T22" i="568"/>
  <c r="S22" i="568"/>
  <c r="P22" i="568"/>
  <c r="O22" i="568"/>
  <c r="N22" i="568"/>
  <c r="M22" i="568"/>
  <c r="H22" i="568"/>
  <c r="L22" i="568" s="1"/>
  <c r="T21" i="568"/>
  <c r="S21" i="568"/>
  <c r="P21" i="568"/>
  <c r="O21" i="568"/>
  <c r="N21" i="568"/>
  <c r="M21" i="568"/>
  <c r="H21" i="568"/>
  <c r="L21" i="568" s="1"/>
  <c r="T20" i="568"/>
  <c r="S20" i="568"/>
  <c r="P20" i="568"/>
  <c r="O20" i="568"/>
  <c r="N20" i="568"/>
  <c r="M20" i="568"/>
  <c r="H20" i="568"/>
  <c r="L20" i="568" s="1"/>
  <c r="T19" i="568"/>
  <c r="S19" i="568"/>
  <c r="P19" i="568"/>
  <c r="O19" i="568"/>
  <c r="N19" i="568"/>
  <c r="M19" i="568"/>
  <c r="H19" i="568"/>
  <c r="L19" i="568" s="1"/>
  <c r="T18" i="568"/>
  <c r="S18" i="568"/>
  <c r="P18" i="568"/>
  <c r="O18" i="568"/>
  <c r="N18" i="568"/>
  <c r="M18" i="568"/>
  <c r="J18" i="568"/>
  <c r="H18" i="568"/>
  <c r="L18" i="568" s="1"/>
  <c r="T17" i="568"/>
  <c r="S17" i="568"/>
  <c r="P17" i="568"/>
  <c r="O17" i="568"/>
  <c r="N17" i="568"/>
  <c r="M17" i="568"/>
  <c r="H17" i="568"/>
  <c r="R17" i="568" s="1"/>
  <c r="T16" i="568"/>
  <c r="S16" i="568"/>
  <c r="P16" i="568"/>
  <c r="O16" i="568"/>
  <c r="N16" i="568"/>
  <c r="M16" i="568"/>
  <c r="H16" i="568"/>
  <c r="L16" i="568" s="1"/>
  <c r="T15" i="568"/>
  <c r="S15" i="568"/>
  <c r="P15" i="568"/>
  <c r="O15" i="568"/>
  <c r="N15" i="568"/>
  <c r="M15" i="568"/>
  <c r="H15" i="568"/>
  <c r="R15" i="568" s="1"/>
  <c r="T14" i="568"/>
  <c r="S14" i="568"/>
  <c r="P14" i="568"/>
  <c r="O14" i="568"/>
  <c r="N14" i="568"/>
  <c r="M14" i="568"/>
  <c r="H14" i="568"/>
  <c r="L14" i="568" s="1"/>
  <c r="T13" i="568"/>
  <c r="S13" i="568"/>
  <c r="P13" i="568"/>
  <c r="O13" i="568"/>
  <c r="N13" i="568"/>
  <c r="M13" i="568"/>
  <c r="H13" i="568"/>
  <c r="L13" i="568" s="1"/>
  <c r="T12" i="568"/>
  <c r="S12" i="568"/>
  <c r="P12" i="568"/>
  <c r="O12" i="568"/>
  <c r="N12" i="568"/>
  <c r="M12" i="568"/>
  <c r="H12" i="568"/>
  <c r="R12" i="568" s="1"/>
  <c r="C10" i="568"/>
  <c r="T13" i="567"/>
  <c r="S13" i="567"/>
  <c r="P13" i="567"/>
  <c r="O13" i="567"/>
  <c r="N13" i="567"/>
  <c r="M13" i="567"/>
  <c r="L13" i="567"/>
  <c r="H13" i="567"/>
  <c r="J13" i="567" s="1"/>
  <c r="T12" i="567"/>
  <c r="S12" i="567"/>
  <c r="S11" i="567" s="1"/>
  <c r="E8" i="567" s="1"/>
  <c r="P12" i="567"/>
  <c r="P11" i="567" s="1"/>
  <c r="O12" i="567"/>
  <c r="N12" i="567"/>
  <c r="N11" i="567" s="1"/>
  <c r="M12" i="567"/>
  <c r="H12" i="567"/>
  <c r="R12" i="567" s="1"/>
  <c r="C10" i="567"/>
  <c r="T32" i="566"/>
  <c r="S32" i="566"/>
  <c r="P32" i="566"/>
  <c r="O32" i="566"/>
  <c r="N32" i="566"/>
  <c r="M32" i="566"/>
  <c r="H32" i="566"/>
  <c r="L32" i="566" s="1"/>
  <c r="T31" i="566"/>
  <c r="S31" i="566"/>
  <c r="P31" i="566"/>
  <c r="O31" i="566"/>
  <c r="N31" i="566"/>
  <c r="M31" i="566"/>
  <c r="H31" i="566"/>
  <c r="L31" i="566" s="1"/>
  <c r="T30" i="566"/>
  <c r="S30" i="566"/>
  <c r="R30" i="566"/>
  <c r="P30" i="566"/>
  <c r="O30" i="566"/>
  <c r="N30" i="566"/>
  <c r="M30" i="566"/>
  <c r="H30" i="566"/>
  <c r="L30" i="566" s="1"/>
  <c r="T29" i="566"/>
  <c r="S29" i="566"/>
  <c r="P29" i="566"/>
  <c r="O29" i="566"/>
  <c r="N29" i="566"/>
  <c r="M29" i="566"/>
  <c r="H29" i="566"/>
  <c r="L29" i="566" s="1"/>
  <c r="T28" i="566"/>
  <c r="S28" i="566"/>
  <c r="P28" i="566"/>
  <c r="O28" i="566"/>
  <c r="N28" i="566"/>
  <c r="M28" i="566"/>
  <c r="H28" i="566"/>
  <c r="L28" i="566" s="1"/>
  <c r="T27" i="566"/>
  <c r="S27" i="566"/>
  <c r="P27" i="566"/>
  <c r="O27" i="566"/>
  <c r="N27" i="566"/>
  <c r="M27" i="566"/>
  <c r="H27" i="566"/>
  <c r="J27" i="566" s="1"/>
  <c r="T26" i="566"/>
  <c r="S26" i="566"/>
  <c r="P26" i="566"/>
  <c r="O26" i="566"/>
  <c r="N26" i="566"/>
  <c r="M26" i="566"/>
  <c r="H26" i="566"/>
  <c r="L26" i="566" s="1"/>
  <c r="T25" i="566"/>
  <c r="S25" i="566"/>
  <c r="P25" i="566"/>
  <c r="O25" i="566"/>
  <c r="N25" i="566"/>
  <c r="M25" i="566"/>
  <c r="H25" i="566"/>
  <c r="L25" i="566" s="1"/>
  <c r="T24" i="566"/>
  <c r="S24" i="566"/>
  <c r="P24" i="566"/>
  <c r="O24" i="566"/>
  <c r="N24" i="566"/>
  <c r="M24" i="566"/>
  <c r="H24" i="566"/>
  <c r="R24" i="566" s="1"/>
  <c r="T23" i="566"/>
  <c r="S23" i="566"/>
  <c r="P23" i="566"/>
  <c r="O23" i="566"/>
  <c r="N23" i="566"/>
  <c r="M23" i="566"/>
  <c r="H23" i="566"/>
  <c r="L23" i="566" s="1"/>
  <c r="T22" i="566"/>
  <c r="S22" i="566"/>
  <c r="P22" i="566"/>
  <c r="O22" i="566"/>
  <c r="N22" i="566"/>
  <c r="M22" i="566"/>
  <c r="H22" i="566"/>
  <c r="L22" i="566" s="1"/>
  <c r="T21" i="566"/>
  <c r="S21" i="566"/>
  <c r="P21" i="566"/>
  <c r="O21" i="566"/>
  <c r="N21" i="566"/>
  <c r="M21" i="566"/>
  <c r="H21" i="566"/>
  <c r="L21" i="566" s="1"/>
  <c r="T20" i="566"/>
  <c r="S20" i="566"/>
  <c r="P20" i="566"/>
  <c r="O20" i="566"/>
  <c r="N20" i="566"/>
  <c r="M20" i="566"/>
  <c r="H20" i="566"/>
  <c r="L20" i="566" s="1"/>
  <c r="T19" i="566"/>
  <c r="S19" i="566"/>
  <c r="P19" i="566"/>
  <c r="O19" i="566"/>
  <c r="N19" i="566"/>
  <c r="M19" i="566"/>
  <c r="H19" i="566"/>
  <c r="L19" i="566" s="1"/>
  <c r="T18" i="566"/>
  <c r="S18" i="566"/>
  <c r="P18" i="566"/>
  <c r="O18" i="566"/>
  <c r="N18" i="566"/>
  <c r="M18" i="566"/>
  <c r="H18" i="566"/>
  <c r="J18" i="566" s="1"/>
  <c r="T17" i="566"/>
  <c r="S17" i="566"/>
  <c r="P17" i="566"/>
  <c r="O17" i="566"/>
  <c r="N17" i="566"/>
  <c r="M17" i="566"/>
  <c r="H17" i="566"/>
  <c r="L17" i="566" s="1"/>
  <c r="T16" i="566"/>
  <c r="S16" i="566"/>
  <c r="P16" i="566"/>
  <c r="O16" i="566"/>
  <c r="N16" i="566"/>
  <c r="M16" i="566"/>
  <c r="H16" i="566"/>
  <c r="L16" i="566" s="1"/>
  <c r="T15" i="566"/>
  <c r="S15" i="566"/>
  <c r="P15" i="566"/>
  <c r="O15" i="566"/>
  <c r="N15" i="566"/>
  <c r="M15" i="566"/>
  <c r="H15" i="566"/>
  <c r="L15" i="566" s="1"/>
  <c r="T14" i="566"/>
  <c r="S14" i="566"/>
  <c r="P14" i="566"/>
  <c r="O14" i="566"/>
  <c r="N14" i="566"/>
  <c r="M14" i="566"/>
  <c r="H14" i="566"/>
  <c r="L14" i="566" s="1"/>
  <c r="T13" i="566"/>
  <c r="S13" i="566"/>
  <c r="P13" i="566"/>
  <c r="O13" i="566"/>
  <c r="N13" i="566"/>
  <c r="M13" i="566"/>
  <c r="H13" i="566"/>
  <c r="L13" i="566" s="1"/>
  <c r="T12" i="566"/>
  <c r="S12" i="566"/>
  <c r="P12" i="566"/>
  <c r="P10" i="566" s="1"/>
  <c r="O12" i="566"/>
  <c r="N12" i="566"/>
  <c r="M12" i="566"/>
  <c r="H12" i="566"/>
  <c r="R12" i="566" s="1"/>
  <c r="C10" i="566"/>
  <c r="D10" i="566" s="1"/>
  <c r="T14" i="565"/>
  <c r="S14" i="565"/>
  <c r="R14" i="565"/>
  <c r="P14" i="565"/>
  <c r="O14" i="565"/>
  <c r="N14" i="565"/>
  <c r="M14" i="565"/>
  <c r="H14" i="565"/>
  <c r="J14" i="565" s="1"/>
  <c r="T13" i="565"/>
  <c r="S13" i="565"/>
  <c r="P13" i="565"/>
  <c r="O13" i="565"/>
  <c r="N13" i="565"/>
  <c r="M13" i="565"/>
  <c r="M10" i="565" s="1"/>
  <c r="H13" i="565"/>
  <c r="L13" i="565" s="1"/>
  <c r="T12" i="565"/>
  <c r="S12" i="565"/>
  <c r="S11" i="565" s="1"/>
  <c r="E8" i="565" s="1"/>
  <c r="P12" i="565"/>
  <c r="O12" i="565"/>
  <c r="N12" i="565"/>
  <c r="N11" i="565" s="1"/>
  <c r="M12" i="565"/>
  <c r="H12" i="565"/>
  <c r="L12" i="565" s="1"/>
  <c r="C10" i="565"/>
  <c r="D10" i="565" s="1"/>
  <c r="T18" i="564"/>
  <c r="S18" i="564"/>
  <c r="P18" i="564"/>
  <c r="O18" i="564"/>
  <c r="N18" i="564"/>
  <c r="M18" i="564"/>
  <c r="H18" i="564"/>
  <c r="L18" i="564" s="1"/>
  <c r="T17" i="564"/>
  <c r="S17" i="564"/>
  <c r="P17" i="564"/>
  <c r="O17" i="564"/>
  <c r="N17" i="564"/>
  <c r="M17" i="564"/>
  <c r="H17" i="564"/>
  <c r="R17" i="564" s="1"/>
  <c r="T16" i="564"/>
  <c r="S16" i="564"/>
  <c r="P16" i="564"/>
  <c r="O16" i="564"/>
  <c r="N16" i="564"/>
  <c r="M16" i="564"/>
  <c r="H16" i="564"/>
  <c r="L16" i="564" s="1"/>
  <c r="T15" i="564"/>
  <c r="S15" i="564"/>
  <c r="R15" i="564"/>
  <c r="P15" i="564"/>
  <c r="O15" i="564"/>
  <c r="N15" i="564"/>
  <c r="M15" i="564"/>
  <c r="H15" i="564"/>
  <c r="L15" i="564" s="1"/>
  <c r="T14" i="564"/>
  <c r="S14" i="564"/>
  <c r="P14" i="564"/>
  <c r="O14" i="564"/>
  <c r="N14" i="564"/>
  <c r="M14" i="564"/>
  <c r="H14" i="564"/>
  <c r="R14" i="564" s="1"/>
  <c r="T13" i="564"/>
  <c r="S13" i="564"/>
  <c r="P13" i="564"/>
  <c r="O13" i="564"/>
  <c r="N13" i="564"/>
  <c r="M13" i="564"/>
  <c r="H13" i="564"/>
  <c r="J13" i="564" s="1"/>
  <c r="T12" i="564"/>
  <c r="S12" i="564"/>
  <c r="P12" i="564"/>
  <c r="O12" i="564"/>
  <c r="N12" i="564"/>
  <c r="M12" i="564"/>
  <c r="J12" i="564"/>
  <c r="H12" i="564"/>
  <c r="C10" i="564"/>
  <c r="T15" i="563"/>
  <c r="S15" i="563"/>
  <c r="P15" i="563"/>
  <c r="O15" i="563"/>
  <c r="N15" i="563"/>
  <c r="M15" i="563"/>
  <c r="H15" i="563"/>
  <c r="L15" i="563" s="1"/>
  <c r="T14" i="563"/>
  <c r="S14" i="563"/>
  <c r="P14" i="563"/>
  <c r="O14" i="563"/>
  <c r="N14" i="563"/>
  <c r="M14" i="563"/>
  <c r="H14" i="563"/>
  <c r="L14" i="563" s="1"/>
  <c r="T13" i="563"/>
  <c r="S13" i="563"/>
  <c r="P13" i="563"/>
  <c r="O13" i="563"/>
  <c r="N13" i="563"/>
  <c r="M13" i="563"/>
  <c r="H13" i="563"/>
  <c r="L13" i="563" s="1"/>
  <c r="T12" i="563"/>
  <c r="S12" i="563"/>
  <c r="P12" i="563"/>
  <c r="O12" i="563"/>
  <c r="N12" i="563"/>
  <c r="M12" i="563"/>
  <c r="H12" i="563"/>
  <c r="L12" i="563" s="1"/>
  <c r="C10" i="563"/>
  <c r="D10" i="563" s="1"/>
  <c r="T66" i="562"/>
  <c r="S66" i="562"/>
  <c r="P66" i="562"/>
  <c r="O66" i="562"/>
  <c r="N66" i="562"/>
  <c r="M66" i="562"/>
  <c r="H66" i="562"/>
  <c r="L66" i="562" s="1"/>
  <c r="T65" i="562"/>
  <c r="S65" i="562"/>
  <c r="P65" i="562"/>
  <c r="O65" i="562"/>
  <c r="N65" i="562"/>
  <c r="M65" i="562"/>
  <c r="H65" i="562"/>
  <c r="R65" i="562" s="1"/>
  <c r="T64" i="562"/>
  <c r="S64" i="562"/>
  <c r="P64" i="562"/>
  <c r="O64" i="562"/>
  <c r="N64" i="562"/>
  <c r="M64" i="562"/>
  <c r="H64" i="562"/>
  <c r="L64" i="562" s="1"/>
  <c r="T63" i="562"/>
  <c r="S63" i="562"/>
  <c r="P63" i="562"/>
  <c r="O63" i="562"/>
  <c r="N63" i="562"/>
  <c r="M63" i="562"/>
  <c r="H63" i="562"/>
  <c r="R63" i="562" s="1"/>
  <c r="T62" i="562"/>
  <c r="S62" i="562"/>
  <c r="P62" i="562"/>
  <c r="O62" i="562"/>
  <c r="N62" i="562"/>
  <c r="M62" i="562"/>
  <c r="H62" i="562"/>
  <c r="L62" i="562" s="1"/>
  <c r="T61" i="562"/>
  <c r="S61" i="562"/>
  <c r="P61" i="562"/>
  <c r="O61" i="562"/>
  <c r="N61" i="562"/>
  <c r="M61" i="562"/>
  <c r="H61" i="562"/>
  <c r="L61" i="562" s="1"/>
  <c r="T60" i="562"/>
  <c r="S60" i="562"/>
  <c r="P60" i="562"/>
  <c r="O60" i="562"/>
  <c r="N60" i="562"/>
  <c r="M60" i="562"/>
  <c r="H60" i="562"/>
  <c r="R60" i="562" s="1"/>
  <c r="T59" i="562"/>
  <c r="S59" i="562"/>
  <c r="P59" i="562"/>
  <c r="O59" i="562"/>
  <c r="N59" i="562"/>
  <c r="M59" i="562"/>
  <c r="H59" i="562"/>
  <c r="J59" i="562" s="1"/>
  <c r="T58" i="562"/>
  <c r="S58" i="562"/>
  <c r="P58" i="562"/>
  <c r="O58" i="562"/>
  <c r="N58" i="562"/>
  <c r="M58" i="562"/>
  <c r="H58" i="562"/>
  <c r="L58" i="562" s="1"/>
  <c r="T57" i="562"/>
  <c r="S57" i="562"/>
  <c r="P57" i="562"/>
  <c r="O57" i="562"/>
  <c r="N57" i="562"/>
  <c r="M57" i="562"/>
  <c r="H57" i="562"/>
  <c r="R57" i="562" s="1"/>
  <c r="T56" i="562"/>
  <c r="S56" i="562"/>
  <c r="P56" i="562"/>
  <c r="O56" i="562"/>
  <c r="N56" i="562"/>
  <c r="M56" i="562"/>
  <c r="H56" i="562"/>
  <c r="J56" i="562" s="1"/>
  <c r="T55" i="562"/>
  <c r="S55" i="562"/>
  <c r="P55" i="562"/>
  <c r="O55" i="562"/>
  <c r="N55" i="562"/>
  <c r="M55" i="562"/>
  <c r="H55" i="562"/>
  <c r="L55" i="562" s="1"/>
  <c r="T54" i="562"/>
  <c r="S54" i="562"/>
  <c r="P54" i="562"/>
  <c r="O54" i="562"/>
  <c r="N54" i="562"/>
  <c r="M54" i="562"/>
  <c r="J54" i="562"/>
  <c r="H54" i="562"/>
  <c r="R54" i="562" s="1"/>
  <c r="T53" i="562"/>
  <c r="S53" i="562"/>
  <c r="P53" i="562"/>
  <c r="O53" i="562"/>
  <c r="N53" i="562"/>
  <c r="M53" i="562"/>
  <c r="J53" i="562"/>
  <c r="H53" i="562"/>
  <c r="L53" i="562" s="1"/>
  <c r="T52" i="562"/>
  <c r="S52" i="562"/>
  <c r="P52" i="562"/>
  <c r="O52" i="562"/>
  <c r="N52" i="562"/>
  <c r="M52" i="562"/>
  <c r="H52" i="562"/>
  <c r="L52" i="562" s="1"/>
  <c r="T51" i="562"/>
  <c r="S51" i="562"/>
  <c r="P51" i="562"/>
  <c r="O51" i="562"/>
  <c r="N51" i="562"/>
  <c r="M51" i="562"/>
  <c r="H51" i="562"/>
  <c r="L51" i="562" s="1"/>
  <c r="T50" i="562"/>
  <c r="S50" i="562"/>
  <c r="P50" i="562"/>
  <c r="O50" i="562"/>
  <c r="N50" i="562"/>
  <c r="M50" i="562"/>
  <c r="L50" i="562"/>
  <c r="H50" i="562"/>
  <c r="J50" i="562" s="1"/>
  <c r="T49" i="562"/>
  <c r="S49" i="562"/>
  <c r="P49" i="562"/>
  <c r="O49" i="562"/>
  <c r="N49" i="562"/>
  <c r="M49" i="562"/>
  <c r="H49" i="562"/>
  <c r="L49" i="562" s="1"/>
  <c r="T48" i="562"/>
  <c r="S48" i="562"/>
  <c r="P48" i="562"/>
  <c r="O48" i="562"/>
  <c r="N48" i="562"/>
  <c r="M48" i="562"/>
  <c r="H48" i="562"/>
  <c r="J48" i="562" s="1"/>
  <c r="T47" i="562"/>
  <c r="S47" i="562"/>
  <c r="P47" i="562"/>
  <c r="O47" i="562"/>
  <c r="N47" i="562"/>
  <c r="M47" i="562"/>
  <c r="H47" i="562"/>
  <c r="J47" i="562" s="1"/>
  <c r="T46" i="562"/>
  <c r="S46" i="562"/>
  <c r="P46" i="562"/>
  <c r="O46" i="562"/>
  <c r="N46" i="562"/>
  <c r="M46" i="562"/>
  <c r="H46" i="562"/>
  <c r="L46" i="562" s="1"/>
  <c r="T45" i="562"/>
  <c r="S45" i="562"/>
  <c r="R45" i="562"/>
  <c r="P45" i="562"/>
  <c r="O45" i="562"/>
  <c r="N45" i="562"/>
  <c r="M45" i="562"/>
  <c r="H45" i="562"/>
  <c r="L45" i="562" s="1"/>
  <c r="T44" i="562"/>
  <c r="S44" i="562"/>
  <c r="P44" i="562"/>
  <c r="O44" i="562"/>
  <c r="N44" i="562"/>
  <c r="M44" i="562"/>
  <c r="H44" i="562"/>
  <c r="R44" i="562" s="1"/>
  <c r="T43" i="562"/>
  <c r="S43" i="562"/>
  <c r="P43" i="562"/>
  <c r="O43" i="562"/>
  <c r="N43" i="562"/>
  <c r="M43" i="562"/>
  <c r="H43" i="562"/>
  <c r="L43" i="562" s="1"/>
  <c r="T42" i="562"/>
  <c r="S42" i="562"/>
  <c r="P42" i="562"/>
  <c r="O42" i="562"/>
  <c r="N42" i="562"/>
  <c r="M42" i="562"/>
  <c r="L42" i="562"/>
  <c r="H42" i="562"/>
  <c r="R42" i="562" s="1"/>
  <c r="T41" i="562"/>
  <c r="S41" i="562"/>
  <c r="P41" i="562"/>
  <c r="O41" i="562"/>
  <c r="N41" i="562"/>
  <c r="M41" i="562"/>
  <c r="J41" i="562"/>
  <c r="H41" i="562"/>
  <c r="L41" i="562" s="1"/>
  <c r="T40" i="562"/>
  <c r="S40" i="562"/>
  <c r="P40" i="562"/>
  <c r="O40" i="562"/>
  <c r="N40" i="562"/>
  <c r="M40" i="562"/>
  <c r="H40" i="562"/>
  <c r="L40" i="562" s="1"/>
  <c r="T39" i="562"/>
  <c r="S39" i="562"/>
  <c r="R39" i="562"/>
  <c r="P39" i="562"/>
  <c r="O39" i="562"/>
  <c r="N39" i="562"/>
  <c r="M39" i="562"/>
  <c r="H39" i="562"/>
  <c r="L39" i="562" s="1"/>
  <c r="T38" i="562"/>
  <c r="S38" i="562"/>
  <c r="P38" i="562"/>
  <c r="O38" i="562"/>
  <c r="N38" i="562"/>
  <c r="M38" i="562"/>
  <c r="L38" i="562"/>
  <c r="H38" i="562"/>
  <c r="R38" i="562" s="1"/>
  <c r="T37" i="562"/>
  <c r="S37" i="562"/>
  <c r="P37" i="562"/>
  <c r="O37" i="562"/>
  <c r="N37" i="562"/>
  <c r="M37" i="562"/>
  <c r="H37" i="562"/>
  <c r="L37" i="562" s="1"/>
  <c r="T36" i="562"/>
  <c r="S36" i="562"/>
  <c r="P36" i="562"/>
  <c r="O36" i="562"/>
  <c r="N36" i="562"/>
  <c r="M36" i="562"/>
  <c r="H36" i="562"/>
  <c r="L36" i="562" s="1"/>
  <c r="T35" i="562"/>
  <c r="S35" i="562"/>
  <c r="P35" i="562"/>
  <c r="O35" i="562"/>
  <c r="N35" i="562"/>
  <c r="M35" i="562"/>
  <c r="H35" i="562"/>
  <c r="J35" i="562" s="1"/>
  <c r="T34" i="562"/>
  <c r="S34" i="562"/>
  <c r="P34" i="562"/>
  <c r="O34" i="562"/>
  <c r="N34" i="562"/>
  <c r="M34" i="562"/>
  <c r="H34" i="562"/>
  <c r="T33" i="562"/>
  <c r="S33" i="562"/>
  <c r="P33" i="562"/>
  <c r="O33" i="562"/>
  <c r="N33" i="562"/>
  <c r="M33" i="562"/>
  <c r="H33" i="562"/>
  <c r="L33" i="562" s="1"/>
  <c r="T32" i="562"/>
  <c r="S32" i="562"/>
  <c r="P32" i="562"/>
  <c r="O32" i="562"/>
  <c r="N32" i="562"/>
  <c r="M32" i="562"/>
  <c r="H32" i="562"/>
  <c r="L32" i="562" s="1"/>
  <c r="T31" i="562"/>
  <c r="S31" i="562"/>
  <c r="P31" i="562"/>
  <c r="O31" i="562"/>
  <c r="N31" i="562"/>
  <c r="M31" i="562"/>
  <c r="H31" i="562"/>
  <c r="L31" i="562" s="1"/>
  <c r="T30" i="562"/>
  <c r="S30" i="562"/>
  <c r="P30" i="562"/>
  <c r="O30" i="562"/>
  <c r="N30" i="562"/>
  <c r="M30" i="562"/>
  <c r="H30" i="562"/>
  <c r="J30" i="562" s="1"/>
  <c r="T29" i="562"/>
  <c r="S29" i="562"/>
  <c r="P29" i="562"/>
  <c r="O29" i="562"/>
  <c r="N29" i="562"/>
  <c r="M29" i="562"/>
  <c r="H29" i="562"/>
  <c r="R29" i="562" s="1"/>
  <c r="T28" i="562"/>
  <c r="S28" i="562"/>
  <c r="P28" i="562"/>
  <c r="O28" i="562"/>
  <c r="N28" i="562"/>
  <c r="M28" i="562"/>
  <c r="H28" i="562"/>
  <c r="J28" i="562" s="1"/>
  <c r="T27" i="562"/>
  <c r="S27" i="562"/>
  <c r="P27" i="562"/>
  <c r="O27" i="562"/>
  <c r="N27" i="562"/>
  <c r="M27" i="562"/>
  <c r="H27" i="562"/>
  <c r="L27" i="562" s="1"/>
  <c r="T26" i="562"/>
  <c r="S26" i="562"/>
  <c r="P26" i="562"/>
  <c r="O26" i="562"/>
  <c r="N26" i="562"/>
  <c r="M26" i="562"/>
  <c r="H26" i="562"/>
  <c r="J26" i="562" s="1"/>
  <c r="T25" i="562"/>
  <c r="S25" i="562"/>
  <c r="P25" i="562"/>
  <c r="O25" i="562"/>
  <c r="N25" i="562"/>
  <c r="M25" i="562"/>
  <c r="H25" i="562"/>
  <c r="L25" i="562" s="1"/>
  <c r="T24" i="562"/>
  <c r="S24" i="562"/>
  <c r="P24" i="562"/>
  <c r="O24" i="562"/>
  <c r="N24" i="562"/>
  <c r="M24" i="562"/>
  <c r="H24" i="562"/>
  <c r="J24" i="562" s="1"/>
  <c r="T23" i="562"/>
  <c r="S23" i="562"/>
  <c r="P23" i="562"/>
  <c r="O23" i="562"/>
  <c r="N23" i="562"/>
  <c r="M23" i="562"/>
  <c r="H23" i="562"/>
  <c r="R23" i="562" s="1"/>
  <c r="T22" i="562"/>
  <c r="S22" i="562"/>
  <c r="P22" i="562"/>
  <c r="O22" i="562"/>
  <c r="N22" i="562"/>
  <c r="M22" i="562"/>
  <c r="H22" i="562"/>
  <c r="J22" i="562" s="1"/>
  <c r="T21" i="562"/>
  <c r="S21" i="562"/>
  <c r="P21" i="562"/>
  <c r="O21" i="562"/>
  <c r="N21" i="562"/>
  <c r="M21" i="562"/>
  <c r="H21" i="562"/>
  <c r="L21" i="562" s="1"/>
  <c r="T20" i="562"/>
  <c r="S20" i="562"/>
  <c r="P20" i="562"/>
  <c r="O20" i="562"/>
  <c r="N20" i="562"/>
  <c r="M20" i="562"/>
  <c r="L20" i="562"/>
  <c r="H20" i="562"/>
  <c r="J20" i="562" s="1"/>
  <c r="T19" i="562"/>
  <c r="S19" i="562"/>
  <c r="P19" i="562"/>
  <c r="O19" i="562"/>
  <c r="N19" i="562"/>
  <c r="M19" i="562"/>
  <c r="J19" i="562"/>
  <c r="H19" i="562"/>
  <c r="L19" i="562" s="1"/>
  <c r="T18" i="562"/>
  <c r="S18" i="562"/>
  <c r="P18" i="562"/>
  <c r="O18" i="562"/>
  <c r="N18" i="562"/>
  <c r="M18" i="562"/>
  <c r="H18" i="562"/>
  <c r="J18" i="562" s="1"/>
  <c r="T17" i="562"/>
  <c r="S17" i="562"/>
  <c r="P17" i="562"/>
  <c r="O17" i="562"/>
  <c r="N17" i="562"/>
  <c r="M17" i="562"/>
  <c r="J17" i="562"/>
  <c r="H17" i="562"/>
  <c r="R17" i="562" s="1"/>
  <c r="T16" i="562"/>
  <c r="S16" i="562"/>
  <c r="P16" i="562"/>
  <c r="O16" i="562"/>
  <c r="N16" i="562"/>
  <c r="M16" i="562"/>
  <c r="H16" i="562"/>
  <c r="J16" i="562" s="1"/>
  <c r="T15" i="562"/>
  <c r="S15" i="562"/>
  <c r="P15" i="562"/>
  <c r="O15" i="562"/>
  <c r="N15" i="562"/>
  <c r="M15" i="562"/>
  <c r="J15" i="562"/>
  <c r="H15" i="562"/>
  <c r="L15" i="562" s="1"/>
  <c r="T14" i="562"/>
  <c r="S14" i="562"/>
  <c r="P14" i="562"/>
  <c r="O14" i="562"/>
  <c r="N14" i="562"/>
  <c r="M14" i="562"/>
  <c r="H14" i="562"/>
  <c r="J14" i="562" s="1"/>
  <c r="T13" i="562"/>
  <c r="S13" i="562"/>
  <c r="P13" i="562"/>
  <c r="O13" i="562"/>
  <c r="N13" i="562"/>
  <c r="M13" i="562"/>
  <c r="H13" i="562"/>
  <c r="L13" i="562" s="1"/>
  <c r="T12" i="562"/>
  <c r="S12" i="562"/>
  <c r="P12" i="562"/>
  <c r="O12" i="562"/>
  <c r="N12" i="562"/>
  <c r="M12" i="562"/>
  <c r="L12" i="562"/>
  <c r="H12" i="562"/>
  <c r="J12" i="562" s="1"/>
  <c r="C10" i="562"/>
  <c r="T23" i="561"/>
  <c r="S23" i="561"/>
  <c r="P23" i="561"/>
  <c r="O23" i="561"/>
  <c r="N23" i="561"/>
  <c r="M23" i="561"/>
  <c r="H23" i="561"/>
  <c r="L23" i="561" s="1"/>
  <c r="T22" i="561"/>
  <c r="S22" i="561"/>
  <c r="P22" i="561"/>
  <c r="O22" i="561"/>
  <c r="N22" i="561"/>
  <c r="M22" i="561"/>
  <c r="H22" i="561"/>
  <c r="J22" i="561" s="1"/>
  <c r="T21" i="561"/>
  <c r="S21" i="561"/>
  <c r="P21" i="561"/>
  <c r="O21" i="561"/>
  <c r="N21" i="561"/>
  <c r="M21" i="561"/>
  <c r="H21" i="561"/>
  <c r="L21" i="561" s="1"/>
  <c r="T20" i="561"/>
  <c r="S20" i="561"/>
  <c r="P20" i="561"/>
  <c r="O20" i="561"/>
  <c r="N20" i="561"/>
  <c r="M20" i="561"/>
  <c r="H20" i="561"/>
  <c r="J20" i="561" s="1"/>
  <c r="T19" i="561"/>
  <c r="S19" i="561"/>
  <c r="P19" i="561"/>
  <c r="O19" i="561"/>
  <c r="N19" i="561"/>
  <c r="M19" i="561"/>
  <c r="H19" i="561"/>
  <c r="R19" i="561" s="1"/>
  <c r="T18" i="561"/>
  <c r="S18" i="561"/>
  <c r="P18" i="561"/>
  <c r="O18" i="561"/>
  <c r="N18" i="561"/>
  <c r="M18" i="561"/>
  <c r="H18" i="561"/>
  <c r="J18" i="561" s="1"/>
  <c r="T17" i="561"/>
  <c r="S17" i="561"/>
  <c r="P17" i="561"/>
  <c r="O17" i="561"/>
  <c r="N17" i="561"/>
  <c r="M17" i="561"/>
  <c r="H17" i="561"/>
  <c r="L17" i="561" s="1"/>
  <c r="T16" i="561"/>
  <c r="S16" i="561"/>
  <c r="P16" i="561"/>
  <c r="O16" i="561"/>
  <c r="N16" i="561"/>
  <c r="M16" i="561"/>
  <c r="H16" i="561"/>
  <c r="J16" i="561" s="1"/>
  <c r="T15" i="561"/>
  <c r="S15" i="561"/>
  <c r="P15" i="561"/>
  <c r="O15" i="561"/>
  <c r="N15" i="561"/>
  <c r="M15" i="561"/>
  <c r="H15" i="561"/>
  <c r="L15" i="561" s="1"/>
  <c r="T14" i="561"/>
  <c r="S14" i="561"/>
  <c r="P14" i="561"/>
  <c r="O14" i="561"/>
  <c r="N14" i="561"/>
  <c r="M14" i="561"/>
  <c r="H14" i="561"/>
  <c r="J14" i="561" s="1"/>
  <c r="T13" i="561"/>
  <c r="S13" i="561"/>
  <c r="P13" i="561"/>
  <c r="O13" i="561"/>
  <c r="N13" i="561"/>
  <c r="M13" i="561"/>
  <c r="H13" i="561"/>
  <c r="R13" i="561" s="1"/>
  <c r="T12" i="561"/>
  <c r="S12" i="561"/>
  <c r="R12" i="561"/>
  <c r="P12" i="561"/>
  <c r="O12" i="561"/>
  <c r="N12" i="561"/>
  <c r="N11" i="561" s="1"/>
  <c r="M12" i="561"/>
  <c r="H12" i="561"/>
  <c r="C10" i="561"/>
  <c r="D10" i="561" s="1"/>
  <c r="T37" i="560"/>
  <c r="S37" i="560"/>
  <c r="P37" i="560"/>
  <c r="O37" i="560"/>
  <c r="N37" i="560"/>
  <c r="M37" i="560"/>
  <c r="H37" i="560"/>
  <c r="L37" i="560" s="1"/>
  <c r="T36" i="560"/>
  <c r="S36" i="560"/>
  <c r="P36" i="560"/>
  <c r="O36" i="560"/>
  <c r="N36" i="560"/>
  <c r="M36" i="560"/>
  <c r="H36" i="560"/>
  <c r="J36" i="560" s="1"/>
  <c r="T35" i="560"/>
  <c r="S35" i="560"/>
  <c r="P35" i="560"/>
  <c r="O35" i="560"/>
  <c r="N35" i="560"/>
  <c r="M35" i="560"/>
  <c r="H35" i="560"/>
  <c r="L35" i="560" s="1"/>
  <c r="T34" i="560"/>
  <c r="S34" i="560"/>
  <c r="R34" i="560"/>
  <c r="P34" i="560"/>
  <c r="O34" i="560"/>
  <c r="N34" i="560"/>
  <c r="M34" i="560"/>
  <c r="H34" i="560"/>
  <c r="J34" i="560" s="1"/>
  <c r="T33" i="560"/>
  <c r="S33" i="560"/>
  <c r="P33" i="560"/>
  <c r="O33" i="560"/>
  <c r="N33" i="560"/>
  <c r="M33" i="560"/>
  <c r="H33" i="560"/>
  <c r="R33" i="560" s="1"/>
  <c r="T32" i="560"/>
  <c r="S32" i="560"/>
  <c r="P32" i="560"/>
  <c r="O32" i="560"/>
  <c r="N32" i="560"/>
  <c r="M32" i="560"/>
  <c r="H32" i="560"/>
  <c r="J32" i="560" s="1"/>
  <c r="T31" i="560"/>
  <c r="S31" i="560"/>
  <c r="P31" i="560"/>
  <c r="O31" i="560"/>
  <c r="N31" i="560"/>
  <c r="M31" i="560"/>
  <c r="H31" i="560"/>
  <c r="L31" i="560" s="1"/>
  <c r="T30" i="560"/>
  <c r="S30" i="560"/>
  <c r="P30" i="560"/>
  <c r="O30" i="560"/>
  <c r="N30" i="560"/>
  <c r="M30" i="560"/>
  <c r="H30" i="560"/>
  <c r="J30" i="560" s="1"/>
  <c r="T29" i="560"/>
  <c r="S29" i="560"/>
  <c r="P29" i="560"/>
  <c r="O29" i="560"/>
  <c r="N29" i="560"/>
  <c r="M29" i="560"/>
  <c r="H29" i="560"/>
  <c r="L29" i="560" s="1"/>
  <c r="T28" i="560"/>
  <c r="S28" i="560"/>
  <c r="P28" i="560"/>
  <c r="O28" i="560"/>
  <c r="N28" i="560"/>
  <c r="M28" i="560"/>
  <c r="H28" i="560"/>
  <c r="J28" i="560" s="1"/>
  <c r="T27" i="560"/>
  <c r="S27" i="560"/>
  <c r="P27" i="560"/>
  <c r="O27" i="560"/>
  <c r="N27" i="560"/>
  <c r="M27" i="560"/>
  <c r="H27" i="560"/>
  <c r="R27" i="560" s="1"/>
  <c r="T26" i="560"/>
  <c r="S26" i="560"/>
  <c r="P26" i="560"/>
  <c r="O26" i="560"/>
  <c r="N26" i="560"/>
  <c r="M26" i="560"/>
  <c r="H26" i="560"/>
  <c r="J26" i="560" s="1"/>
  <c r="T25" i="560"/>
  <c r="S25" i="560"/>
  <c r="P25" i="560"/>
  <c r="O25" i="560"/>
  <c r="N25" i="560"/>
  <c r="M25" i="560"/>
  <c r="H25" i="560"/>
  <c r="L25" i="560" s="1"/>
  <c r="T24" i="560"/>
  <c r="S24" i="560"/>
  <c r="P24" i="560"/>
  <c r="O24" i="560"/>
  <c r="N24" i="560"/>
  <c r="M24" i="560"/>
  <c r="H24" i="560"/>
  <c r="J24" i="560" s="1"/>
  <c r="T23" i="560"/>
  <c r="S23" i="560"/>
  <c r="P23" i="560"/>
  <c r="O23" i="560"/>
  <c r="N23" i="560"/>
  <c r="M23" i="560"/>
  <c r="H23" i="560"/>
  <c r="L23" i="560" s="1"/>
  <c r="T22" i="560"/>
  <c r="S22" i="560"/>
  <c r="P22" i="560"/>
  <c r="O22" i="560"/>
  <c r="N22" i="560"/>
  <c r="M22" i="560"/>
  <c r="H22" i="560"/>
  <c r="J22" i="560" s="1"/>
  <c r="T21" i="560"/>
  <c r="S21" i="560"/>
  <c r="P21" i="560"/>
  <c r="O21" i="560"/>
  <c r="N21" i="560"/>
  <c r="M21" i="560"/>
  <c r="H21" i="560"/>
  <c r="R21" i="560" s="1"/>
  <c r="T20" i="560"/>
  <c r="S20" i="560"/>
  <c r="P20" i="560"/>
  <c r="O20" i="560"/>
  <c r="N20" i="560"/>
  <c r="M20" i="560"/>
  <c r="L20" i="560"/>
  <c r="H20" i="560"/>
  <c r="J20" i="560" s="1"/>
  <c r="T19" i="560"/>
  <c r="S19" i="560"/>
  <c r="P19" i="560"/>
  <c r="O19" i="560"/>
  <c r="N19" i="560"/>
  <c r="M19" i="560"/>
  <c r="H19" i="560"/>
  <c r="L19" i="560" s="1"/>
  <c r="T18" i="560"/>
  <c r="S18" i="560"/>
  <c r="P18" i="560"/>
  <c r="O18" i="560"/>
  <c r="N18" i="560"/>
  <c r="M18" i="560"/>
  <c r="H18" i="560"/>
  <c r="J18" i="560" s="1"/>
  <c r="T17" i="560"/>
  <c r="S17" i="560"/>
  <c r="P17" i="560"/>
  <c r="O17" i="560"/>
  <c r="N17" i="560"/>
  <c r="M17" i="560"/>
  <c r="H17" i="560"/>
  <c r="L17" i="560" s="1"/>
  <c r="T16" i="560"/>
  <c r="S16" i="560"/>
  <c r="P16" i="560"/>
  <c r="O16" i="560"/>
  <c r="N16" i="560"/>
  <c r="M16" i="560"/>
  <c r="L16" i="560"/>
  <c r="H16" i="560"/>
  <c r="J16" i="560" s="1"/>
  <c r="T15" i="560"/>
  <c r="S15" i="560"/>
  <c r="P15" i="560"/>
  <c r="O15" i="560"/>
  <c r="N15" i="560"/>
  <c r="M15" i="560"/>
  <c r="H15" i="560"/>
  <c r="R15" i="560" s="1"/>
  <c r="T14" i="560"/>
  <c r="S14" i="560"/>
  <c r="P14" i="560"/>
  <c r="O14" i="560"/>
  <c r="N14" i="560"/>
  <c r="M14" i="560"/>
  <c r="H14" i="560"/>
  <c r="J14" i="560" s="1"/>
  <c r="T13" i="560"/>
  <c r="S13" i="560"/>
  <c r="P13" i="560"/>
  <c r="O13" i="560"/>
  <c r="N13" i="560"/>
  <c r="M13" i="560"/>
  <c r="J13" i="560"/>
  <c r="H13" i="560"/>
  <c r="L13" i="560" s="1"/>
  <c r="T12" i="560"/>
  <c r="S12" i="560"/>
  <c r="P12" i="560"/>
  <c r="O12" i="560"/>
  <c r="N12" i="560"/>
  <c r="M12" i="560"/>
  <c r="H12" i="560"/>
  <c r="J12" i="560" s="1"/>
  <c r="C10" i="560"/>
  <c r="T37" i="559"/>
  <c r="S37" i="559"/>
  <c r="P37" i="559"/>
  <c r="O37" i="559"/>
  <c r="N37" i="559"/>
  <c r="M37" i="559"/>
  <c r="H37" i="559"/>
  <c r="L37" i="559" s="1"/>
  <c r="T36" i="559"/>
  <c r="S36" i="559"/>
  <c r="P36" i="559"/>
  <c r="O36" i="559"/>
  <c r="N36" i="559"/>
  <c r="M36" i="559"/>
  <c r="H36" i="559"/>
  <c r="J36" i="559" s="1"/>
  <c r="T35" i="559"/>
  <c r="S35" i="559"/>
  <c r="P35" i="559"/>
  <c r="O35" i="559"/>
  <c r="N35" i="559"/>
  <c r="M35" i="559"/>
  <c r="H35" i="559"/>
  <c r="J35" i="559" s="1"/>
  <c r="T34" i="559"/>
  <c r="S34" i="559"/>
  <c r="P34" i="559"/>
  <c r="O34" i="559"/>
  <c r="N34" i="559"/>
  <c r="M34" i="559"/>
  <c r="H34" i="559"/>
  <c r="J34" i="559" s="1"/>
  <c r="T33" i="559"/>
  <c r="S33" i="559"/>
  <c r="P33" i="559"/>
  <c r="O33" i="559"/>
  <c r="N33" i="559"/>
  <c r="M33" i="559"/>
  <c r="H33" i="559"/>
  <c r="L33" i="559" s="1"/>
  <c r="T32" i="559"/>
  <c r="S32" i="559"/>
  <c r="P32" i="559"/>
  <c r="O32" i="559"/>
  <c r="N32" i="559"/>
  <c r="M32" i="559"/>
  <c r="H32" i="559"/>
  <c r="J32" i="559" s="1"/>
  <c r="T31" i="559"/>
  <c r="S31" i="559"/>
  <c r="P31" i="559"/>
  <c r="O31" i="559"/>
  <c r="N31" i="559"/>
  <c r="M31" i="559"/>
  <c r="H31" i="559"/>
  <c r="L31" i="559" s="1"/>
  <c r="T30" i="559"/>
  <c r="S30" i="559"/>
  <c r="P30" i="559"/>
  <c r="O30" i="559"/>
  <c r="N30" i="559"/>
  <c r="M30" i="559"/>
  <c r="H30" i="559"/>
  <c r="J30" i="559" s="1"/>
  <c r="T29" i="559"/>
  <c r="S29" i="559"/>
  <c r="P29" i="559"/>
  <c r="O29" i="559"/>
  <c r="N29" i="559"/>
  <c r="M29" i="559"/>
  <c r="H29" i="559"/>
  <c r="T28" i="559"/>
  <c r="S28" i="559"/>
  <c r="P28" i="559"/>
  <c r="O28" i="559"/>
  <c r="N28" i="559"/>
  <c r="M28" i="559"/>
  <c r="H28" i="559"/>
  <c r="J28" i="559" s="1"/>
  <c r="T27" i="559"/>
  <c r="S27" i="559"/>
  <c r="P27" i="559"/>
  <c r="O27" i="559"/>
  <c r="N27" i="559"/>
  <c r="M27" i="559"/>
  <c r="H27" i="559"/>
  <c r="L27" i="559" s="1"/>
  <c r="T26" i="559"/>
  <c r="S26" i="559"/>
  <c r="P26" i="559"/>
  <c r="O26" i="559"/>
  <c r="N26" i="559"/>
  <c r="M26" i="559"/>
  <c r="H26" i="559"/>
  <c r="J26" i="559" s="1"/>
  <c r="T25" i="559"/>
  <c r="S25" i="559"/>
  <c r="P25" i="559"/>
  <c r="O25" i="559"/>
  <c r="N25" i="559"/>
  <c r="M25" i="559"/>
  <c r="H25" i="559"/>
  <c r="L25" i="559" s="1"/>
  <c r="T24" i="559"/>
  <c r="S24" i="559"/>
  <c r="P24" i="559"/>
  <c r="O24" i="559"/>
  <c r="N24" i="559"/>
  <c r="M24" i="559"/>
  <c r="H24" i="559"/>
  <c r="J24" i="559" s="1"/>
  <c r="T23" i="559"/>
  <c r="S23" i="559"/>
  <c r="P23" i="559"/>
  <c r="O23" i="559"/>
  <c r="N23" i="559"/>
  <c r="M23" i="559"/>
  <c r="H23" i="559"/>
  <c r="J23" i="559" s="1"/>
  <c r="T22" i="559"/>
  <c r="S22" i="559"/>
  <c r="P22" i="559"/>
  <c r="O22" i="559"/>
  <c r="N22" i="559"/>
  <c r="M22" i="559"/>
  <c r="H22" i="559"/>
  <c r="J22" i="559" s="1"/>
  <c r="T21" i="559"/>
  <c r="S21" i="559"/>
  <c r="P21" i="559"/>
  <c r="O21" i="559"/>
  <c r="N21" i="559"/>
  <c r="M21" i="559"/>
  <c r="H21" i="559"/>
  <c r="L21" i="559" s="1"/>
  <c r="T20" i="559"/>
  <c r="S20" i="559"/>
  <c r="P20" i="559"/>
  <c r="O20" i="559"/>
  <c r="N20" i="559"/>
  <c r="M20" i="559"/>
  <c r="H20" i="559"/>
  <c r="J20" i="559" s="1"/>
  <c r="T19" i="559"/>
  <c r="S19" i="559"/>
  <c r="P19" i="559"/>
  <c r="O19" i="559"/>
  <c r="N19" i="559"/>
  <c r="M19" i="559"/>
  <c r="H19" i="559"/>
  <c r="L19" i="559" s="1"/>
  <c r="T18" i="559"/>
  <c r="S18" i="559"/>
  <c r="R18" i="559"/>
  <c r="P18" i="559"/>
  <c r="O18" i="559"/>
  <c r="N18" i="559"/>
  <c r="M18" i="559"/>
  <c r="H18" i="559"/>
  <c r="J18" i="559" s="1"/>
  <c r="T17" i="559"/>
  <c r="S17" i="559"/>
  <c r="P17" i="559"/>
  <c r="O17" i="559"/>
  <c r="N17" i="559"/>
  <c r="M17" i="559"/>
  <c r="H17" i="559"/>
  <c r="T16" i="559"/>
  <c r="S16" i="559"/>
  <c r="P16" i="559"/>
  <c r="O16" i="559"/>
  <c r="N16" i="559"/>
  <c r="M16" i="559"/>
  <c r="H16" i="559"/>
  <c r="J16" i="559" s="1"/>
  <c r="T15" i="559"/>
  <c r="S15" i="559"/>
  <c r="P15" i="559"/>
  <c r="O15" i="559"/>
  <c r="N15" i="559"/>
  <c r="M15" i="559"/>
  <c r="H15" i="559"/>
  <c r="L15" i="559" s="1"/>
  <c r="T14" i="559"/>
  <c r="S14" i="559"/>
  <c r="P14" i="559"/>
  <c r="O14" i="559"/>
  <c r="N14" i="559"/>
  <c r="M14" i="559"/>
  <c r="H14" i="559"/>
  <c r="J14" i="559" s="1"/>
  <c r="T13" i="559"/>
  <c r="S13" i="559"/>
  <c r="P13" i="559"/>
  <c r="O13" i="559"/>
  <c r="N13" i="559"/>
  <c r="M13" i="559"/>
  <c r="H13" i="559"/>
  <c r="L13" i="559" s="1"/>
  <c r="T12" i="559"/>
  <c r="S12" i="559"/>
  <c r="R12" i="559"/>
  <c r="P12" i="559"/>
  <c r="O12" i="559"/>
  <c r="N12" i="559"/>
  <c r="M12" i="559"/>
  <c r="H12" i="559"/>
  <c r="L12" i="559" s="1"/>
  <c r="C10" i="559"/>
  <c r="D10" i="559" s="1"/>
  <c r="T14" i="558"/>
  <c r="S14" i="558"/>
  <c r="P14" i="558"/>
  <c r="O14" i="558"/>
  <c r="N14" i="558"/>
  <c r="M14" i="558"/>
  <c r="H14" i="558"/>
  <c r="J14" i="558" s="1"/>
  <c r="T13" i="558"/>
  <c r="S13" i="558"/>
  <c r="P13" i="558"/>
  <c r="O13" i="558"/>
  <c r="N13" i="558"/>
  <c r="M13" i="558"/>
  <c r="H13" i="558"/>
  <c r="T12" i="558"/>
  <c r="S12" i="558"/>
  <c r="P12" i="558"/>
  <c r="O12" i="558"/>
  <c r="N12" i="558"/>
  <c r="M12" i="558"/>
  <c r="H12" i="558"/>
  <c r="R12" i="558" s="1"/>
  <c r="C10" i="558"/>
  <c r="D10" i="558" s="1"/>
  <c r="T13" i="557"/>
  <c r="S13" i="557"/>
  <c r="P13" i="557"/>
  <c r="O13" i="557"/>
  <c r="N13" i="557"/>
  <c r="M13" i="557"/>
  <c r="H13" i="557"/>
  <c r="T12" i="557"/>
  <c r="S12" i="557"/>
  <c r="P12" i="557"/>
  <c r="O12" i="557"/>
  <c r="N12" i="557"/>
  <c r="M12" i="557"/>
  <c r="H12" i="557"/>
  <c r="J12" i="557" s="1"/>
  <c r="C10" i="557"/>
  <c r="T13" i="556"/>
  <c r="S13" i="556"/>
  <c r="P13" i="556"/>
  <c r="O13" i="556"/>
  <c r="N13" i="556"/>
  <c r="M13" i="556"/>
  <c r="H13" i="556"/>
  <c r="L13" i="556" s="1"/>
  <c r="T12" i="556"/>
  <c r="S12" i="556"/>
  <c r="P12" i="556"/>
  <c r="O12" i="556"/>
  <c r="N12" i="556"/>
  <c r="M12" i="556"/>
  <c r="H12" i="556"/>
  <c r="R12" i="556" s="1"/>
  <c r="C10" i="556"/>
  <c r="D10" i="556" s="1"/>
  <c r="T13" i="555"/>
  <c r="S13" i="555"/>
  <c r="P13" i="555"/>
  <c r="O13" i="555"/>
  <c r="N13" i="555"/>
  <c r="M13" i="555"/>
  <c r="H13" i="555"/>
  <c r="R13" i="555" s="1"/>
  <c r="T12" i="555"/>
  <c r="S12" i="555"/>
  <c r="P12" i="555"/>
  <c r="O12" i="555"/>
  <c r="N12" i="555"/>
  <c r="M12" i="555"/>
  <c r="H12" i="555"/>
  <c r="L12" i="555" s="1"/>
  <c r="C10" i="555"/>
  <c r="T13" i="554"/>
  <c r="S13" i="554"/>
  <c r="P13" i="554"/>
  <c r="O13" i="554"/>
  <c r="N13" i="554"/>
  <c r="M13" i="554"/>
  <c r="H13" i="554"/>
  <c r="R13" i="554" s="1"/>
  <c r="T12" i="554"/>
  <c r="S12" i="554"/>
  <c r="P12" i="554"/>
  <c r="O12" i="554"/>
  <c r="N12" i="554"/>
  <c r="M12" i="554"/>
  <c r="H12" i="554"/>
  <c r="R12" i="554" s="1"/>
  <c r="C10" i="554"/>
  <c r="T32" i="553"/>
  <c r="S32" i="553"/>
  <c r="P32" i="553"/>
  <c r="O32" i="553"/>
  <c r="N32" i="553"/>
  <c r="M32" i="553"/>
  <c r="H32" i="553"/>
  <c r="R32" i="553" s="1"/>
  <c r="T31" i="553"/>
  <c r="S31" i="553"/>
  <c r="P31" i="553"/>
  <c r="O31" i="553"/>
  <c r="N31" i="553"/>
  <c r="M31" i="553"/>
  <c r="H31" i="553"/>
  <c r="R31" i="553" s="1"/>
  <c r="T30" i="553"/>
  <c r="S30" i="553"/>
  <c r="P30" i="553"/>
  <c r="O30" i="553"/>
  <c r="N30" i="553"/>
  <c r="M30" i="553"/>
  <c r="H30" i="553"/>
  <c r="R30" i="553" s="1"/>
  <c r="T29" i="553"/>
  <c r="S29" i="553"/>
  <c r="R29" i="553"/>
  <c r="P29" i="553"/>
  <c r="O29" i="553"/>
  <c r="N29" i="553"/>
  <c r="M29" i="553"/>
  <c r="H29" i="553"/>
  <c r="J29" i="553" s="1"/>
  <c r="T28" i="553"/>
  <c r="S28" i="553"/>
  <c r="P28" i="553"/>
  <c r="O28" i="553"/>
  <c r="N28" i="553"/>
  <c r="M28" i="553"/>
  <c r="H28" i="553"/>
  <c r="T27" i="553"/>
  <c r="S27" i="553"/>
  <c r="P27" i="553"/>
  <c r="O27" i="553"/>
  <c r="N27" i="553"/>
  <c r="M27" i="553"/>
  <c r="H27" i="553"/>
  <c r="R27" i="553" s="1"/>
  <c r="T26" i="553"/>
  <c r="S26" i="553"/>
  <c r="P26" i="553"/>
  <c r="O26" i="553"/>
  <c r="N26" i="553"/>
  <c r="M26" i="553"/>
  <c r="H26" i="553"/>
  <c r="R26" i="553" s="1"/>
  <c r="T25" i="553"/>
  <c r="S25" i="553"/>
  <c r="P25" i="553"/>
  <c r="O25" i="553"/>
  <c r="N25" i="553"/>
  <c r="M25" i="553"/>
  <c r="H25" i="553"/>
  <c r="R25" i="553" s="1"/>
  <c r="T24" i="553"/>
  <c r="S24" i="553"/>
  <c r="P24" i="553"/>
  <c r="O24" i="553"/>
  <c r="N24" i="553"/>
  <c r="M24" i="553"/>
  <c r="H24" i="553"/>
  <c r="R24" i="553" s="1"/>
  <c r="T23" i="553"/>
  <c r="S23" i="553"/>
  <c r="P23" i="553"/>
  <c r="O23" i="553"/>
  <c r="N23" i="553"/>
  <c r="M23" i="553"/>
  <c r="L23" i="553"/>
  <c r="H23" i="553"/>
  <c r="J23" i="553" s="1"/>
  <c r="T22" i="553"/>
  <c r="S22" i="553"/>
  <c r="P22" i="553"/>
  <c r="O22" i="553"/>
  <c r="N22" i="553"/>
  <c r="M22" i="553"/>
  <c r="H22" i="553"/>
  <c r="J22" i="553" s="1"/>
  <c r="T21" i="553"/>
  <c r="S21" i="553"/>
  <c r="P21" i="553"/>
  <c r="O21" i="553"/>
  <c r="N21" i="553"/>
  <c r="M21" i="553"/>
  <c r="H21" i="553"/>
  <c r="R21" i="553" s="1"/>
  <c r="T20" i="553"/>
  <c r="S20" i="553"/>
  <c r="P20" i="553"/>
  <c r="O20" i="553"/>
  <c r="N20" i="553"/>
  <c r="M20" i="553"/>
  <c r="H20" i="553"/>
  <c r="R20" i="553" s="1"/>
  <c r="T19" i="553"/>
  <c r="S19" i="553"/>
  <c r="P19" i="553"/>
  <c r="O19" i="553"/>
  <c r="N19" i="553"/>
  <c r="M19" i="553"/>
  <c r="H19" i="553"/>
  <c r="R19" i="553" s="1"/>
  <c r="T18" i="553"/>
  <c r="S18" i="553"/>
  <c r="P18" i="553"/>
  <c r="O18" i="553"/>
  <c r="N18" i="553"/>
  <c r="M18" i="553"/>
  <c r="H18" i="553"/>
  <c r="T17" i="553"/>
  <c r="S17" i="553"/>
  <c r="P17" i="553"/>
  <c r="O17" i="553"/>
  <c r="N17" i="553"/>
  <c r="M17" i="553"/>
  <c r="L17" i="553"/>
  <c r="H17" i="553"/>
  <c r="R17" i="553" s="1"/>
  <c r="T16" i="553"/>
  <c r="S16" i="553"/>
  <c r="P16" i="553"/>
  <c r="O16" i="553"/>
  <c r="N16" i="553"/>
  <c r="M16" i="553"/>
  <c r="H16" i="553"/>
  <c r="J16" i="553" s="1"/>
  <c r="T15" i="553"/>
  <c r="S15" i="553"/>
  <c r="R15" i="553"/>
  <c r="P15" i="553"/>
  <c r="O15" i="553"/>
  <c r="N15" i="553"/>
  <c r="M15" i="553"/>
  <c r="H15" i="553"/>
  <c r="J15" i="553" s="1"/>
  <c r="T14" i="553"/>
  <c r="S14" i="553"/>
  <c r="P14" i="553"/>
  <c r="O14" i="553"/>
  <c r="N14" i="553"/>
  <c r="M14" i="553"/>
  <c r="H14" i="553"/>
  <c r="R14" i="553" s="1"/>
  <c r="T13" i="553"/>
  <c r="S13" i="553"/>
  <c r="P13" i="553"/>
  <c r="O13" i="553"/>
  <c r="N13" i="553"/>
  <c r="M13" i="553"/>
  <c r="H13" i="553"/>
  <c r="R13" i="553" s="1"/>
  <c r="T12" i="553"/>
  <c r="S12" i="553"/>
  <c r="P12" i="553"/>
  <c r="O12" i="553"/>
  <c r="N12" i="553"/>
  <c r="M12" i="553"/>
  <c r="H12" i="553"/>
  <c r="R12" i="553" s="1"/>
  <c r="C10" i="553"/>
  <c r="T12" i="552"/>
  <c r="S12" i="552"/>
  <c r="P12" i="552"/>
  <c r="O12" i="552"/>
  <c r="N12" i="552"/>
  <c r="M12" i="552"/>
  <c r="H12" i="552"/>
  <c r="J12" i="552" s="1"/>
  <c r="C10" i="552"/>
  <c r="T12" i="551"/>
  <c r="S12" i="551"/>
  <c r="P12" i="551"/>
  <c r="O12" i="551"/>
  <c r="N12" i="551"/>
  <c r="M12" i="551"/>
  <c r="H12" i="551"/>
  <c r="R12" i="551" s="1"/>
  <c r="C10" i="551"/>
  <c r="T12" i="550"/>
  <c r="S12" i="550"/>
  <c r="P12" i="550"/>
  <c r="O12" i="550"/>
  <c r="N12" i="550"/>
  <c r="M12" i="550"/>
  <c r="M10" i="550" s="1"/>
  <c r="H12" i="550"/>
  <c r="R12" i="550" s="1"/>
  <c r="C10" i="550"/>
  <c r="T12" i="549"/>
  <c r="S12" i="549"/>
  <c r="P12" i="549"/>
  <c r="O12" i="549"/>
  <c r="N12" i="549"/>
  <c r="N10" i="549" s="1"/>
  <c r="M12" i="549"/>
  <c r="H12" i="549"/>
  <c r="R12" i="549" s="1"/>
  <c r="C10" i="549"/>
  <c r="T15" i="548"/>
  <c r="S15" i="548"/>
  <c r="P15" i="548"/>
  <c r="O15" i="548"/>
  <c r="N15" i="548"/>
  <c r="M15" i="548"/>
  <c r="H15" i="548"/>
  <c r="L15" i="548" s="1"/>
  <c r="T14" i="548"/>
  <c r="S14" i="548"/>
  <c r="P14" i="548"/>
  <c r="O14" i="548"/>
  <c r="N14" i="548"/>
  <c r="M14" i="548"/>
  <c r="H14" i="548"/>
  <c r="R14" i="548" s="1"/>
  <c r="T13" i="548"/>
  <c r="S13" i="548"/>
  <c r="P13" i="548"/>
  <c r="O13" i="548"/>
  <c r="N13" i="548"/>
  <c r="M13" i="548"/>
  <c r="H13" i="548"/>
  <c r="R13" i="548" s="1"/>
  <c r="T12" i="548"/>
  <c r="S12" i="548"/>
  <c r="P12" i="548"/>
  <c r="O12" i="548"/>
  <c r="N12" i="548"/>
  <c r="M12" i="548"/>
  <c r="H12" i="548"/>
  <c r="L12" i="548" s="1"/>
  <c r="C10" i="548"/>
  <c r="T12" i="547"/>
  <c r="S12" i="547"/>
  <c r="P12" i="547"/>
  <c r="O12" i="547"/>
  <c r="N12" i="547"/>
  <c r="M12" i="547"/>
  <c r="M10" i="547" s="1"/>
  <c r="H12" i="547"/>
  <c r="J12" i="547" s="1"/>
  <c r="C10" i="547"/>
  <c r="D10" i="547" s="1"/>
  <c r="T13" i="546"/>
  <c r="S13" i="546"/>
  <c r="P13" i="546"/>
  <c r="O13" i="546"/>
  <c r="N13" i="546"/>
  <c r="M13" i="546"/>
  <c r="H13" i="546"/>
  <c r="T12" i="546"/>
  <c r="S12" i="546"/>
  <c r="P12" i="546"/>
  <c r="O12" i="546"/>
  <c r="N12" i="546"/>
  <c r="M12" i="546"/>
  <c r="H12" i="546"/>
  <c r="J12" i="546" s="1"/>
  <c r="C10" i="546"/>
  <c r="D10" i="546" s="1"/>
  <c r="T12" i="545"/>
  <c r="S12" i="545"/>
  <c r="P12" i="545"/>
  <c r="O12" i="545"/>
  <c r="N12" i="545"/>
  <c r="M12" i="545"/>
  <c r="H12" i="545"/>
  <c r="C10" i="545"/>
  <c r="D10" i="545" s="1"/>
  <c r="T12" i="544"/>
  <c r="S12" i="544"/>
  <c r="P12" i="544"/>
  <c r="O12" i="544"/>
  <c r="N12" i="544"/>
  <c r="M12" i="544"/>
  <c r="H12" i="544"/>
  <c r="J12" i="544" s="1"/>
  <c r="C10" i="544"/>
  <c r="D10" i="544" s="1"/>
  <c r="T17" i="543"/>
  <c r="S17" i="543"/>
  <c r="P17" i="543"/>
  <c r="O17" i="543"/>
  <c r="N17" i="543"/>
  <c r="M17" i="543"/>
  <c r="H17" i="543"/>
  <c r="T16" i="543"/>
  <c r="S16" i="543"/>
  <c r="P16" i="543"/>
  <c r="O16" i="543"/>
  <c r="N16" i="543"/>
  <c r="M16" i="543"/>
  <c r="J16" i="543"/>
  <c r="H16" i="543"/>
  <c r="T15" i="543"/>
  <c r="S15" i="543"/>
  <c r="P15" i="543"/>
  <c r="O15" i="543"/>
  <c r="N15" i="543"/>
  <c r="M15" i="543"/>
  <c r="H15" i="543"/>
  <c r="T14" i="543"/>
  <c r="S14" i="543"/>
  <c r="P14" i="543"/>
  <c r="O14" i="543"/>
  <c r="N14" i="543"/>
  <c r="M14" i="543"/>
  <c r="L14" i="543"/>
  <c r="H14" i="543"/>
  <c r="J14" i="543" s="1"/>
  <c r="T13" i="543"/>
  <c r="S13" i="543"/>
  <c r="P13" i="543"/>
  <c r="O13" i="543"/>
  <c r="N13" i="543"/>
  <c r="M13" i="543"/>
  <c r="H13" i="543"/>
  <c r="T12" i="543"/>
  <c r="S12" i="543"/>
  <c r="P12" i="543"/>
  <c r="O12" i="543"/>
  <c r="N12" i="543"/>
  <c r="M12" i="543"/>
  <c r="H12" i="543"/>
  <c r="C10" i="543"/>
  <c r="D10" i="543" s="1"/>
  <c r="T12" i="542"/>
  <c r="S12" i="542"/>
  <c r="S11" i="542" s="1"/>
  <c r="E8" i="542" s="1"/>
  <c r="P12" i="542"/>
  <c r="O12" i="542"/>
  <c r="N12" i="542"/>
  <c r="M12" i="542"/>
  <c r="H12" i="542"/>
  <c r="J12" i="542" s="1"/>
  <c r="C10" i="542"/>
  <c r="T20" i="541"/>
  <c r="S20" i="541"/>
  <c r="P20" i="541"/>
  <c r="O20" i="541"/>
  <c r="N20" i="541"/>
  <c r="M20" i="541"/>
  <c r="H20" i="541"/>
  <c r="J20" i="541" s="1"/>
  <c r="T19" i="541"/>
  <c r="S19" i="541"/>
  <c r="P19" i="541"/>
  <c r="O19" i="541"/>
  <c r="N19" i="541"/>
  <c r="M19" i="541"/>
  <c r="H19" i="541"/>
  <c r="J19" i="541" s="1"/>
  <c r="T18" i="541"/>
  <c r="S18" i="541"/>
  <c r="P18" i="541"/>
  <c r="O18" i="541"/>
  <c r="N18" i="541"/>
  <c r="M18" i="541"/>
  <c r="H18" i="541"/>
  <c r="L18" i="541" s="1"/>
  <c r="T17" i="541"/>
  <c r="S17" i="541"/>
  <c r="P17" i="541"/>
  <c r="O17" i="541"/>
  <c r="N17" i="541"/>
  <c r="M17" i="541"/>
  <c r="H17" i="541"/>
  <c r="T16" i="541"/>
  <c r="S16" i="541"/>
  <c r="P16" i="541"/>
  <c r="O16" i="541"/>
  <c r="N16" i="541"/>
  <c r="M16" i="541"/>
  <c r="L16" i="541"/>
  <c r="J16" i="541"/>
  <c r="H16" i="541"/>
  <c r="R16" i="541" s="1"/>
  <c r="T15" i="541"/>
  <c r="S15" i="541"/>
  <c r="P15" i="541"/>
  <c r="O15" i="541"/>
  <c r="N15" i="541"/>
  <c r="M15" i="541"/>
  <c r="H15" i="541"/>
  <c r="L15" i="541" s="1"/>
  <c r="T14" i="541"/>
  <c r="S14" i="541"/>
  <c r="P14" i="541"/>
  <c r="O14" i="541"/>
  <c r="N14" i="541"/>
  <c r="M14" i="541"/>
  <c r="H14" i="541"/>
  <c r="J14" i="541" s="1"/>
  <c r="T13" i="541"/>
  <c r="S13" i="541"/>
  <c r="R13" i="541"/>
  <c r="P13" i="541"/>
  <c r="O13" i="541"/>
  <c r="N13" i="541"/>
  <c r="M13" i="541"/>
  <c r="H13" i="541"/>
  <c r="L13" i="541" s="1"/>
  <c r="T12" i="541"/>
  <c r="S12" i="541"/>
  <c r="P12" i="541"/>
  <c r="O12" i="541"/>
  <c r="N12" i="541"/>
  <c r="M12" i="541"/>
  <c r="H12" i="541"/>
  <c r="L12" i="541" s="1"/>
  <c r="C10" i="541"/>
  <c r="D10" i="541" s="1"/>
  <c r="T13" i="540"/>
  <c r="S13" i="540"/>
  <c r="R13" i="540"/>
  <c r="P13" i="540"/>
  <c r="O13" i="540"/>
  <c r="N13" i="540"/>
  <c r="M13" i="540"/>
  <c r="H13" i="540"/>
  <c r="L13" i="540" s="1"/>
  <c r="T12" i="540"/>
  <c r="S12" i="540"/>
  <c r="R12" i="540"/>
  <c r="P12" i="540"/>
  <c r="O12" i="540"/>
  <c r="N12" i="540"/>
  <c r="M12" i="540"/>
  <c r="M10" i="540" s="1"/>
  <c r="H12" i="540"/>
  <c r="L12" i="540" s="1"/>
  <c r="C10" i="540"/>
  <c r="T12" i="539"/>
  <c r="T11" i="539" s="1"/>
  <c r="E7" i="539" s="1"/>
  <c r="S12" i="539"/>
  <c r="P12" i="539"/>
  <c r="O12" i="539"/>
  <c r="N12" i="539"/>
  <c r="M12" i="539"/>
  <c r="H12" i="539"/>
  <c r="R12" i="539" s="1"/>
  <c r="C10" i="539"/>
  <c r="T12" i="538"/>
  <c r="S12" i="538"/>
  <c r="P12" i="538"/>
  <c r="O12" i="538"/>
  <c r="N12" i="538"/>
  <c r="M12" i="538"/>
  <c r="H12" i="538"/>
  <c r="C10" i="538"/>
  <c r="D10" i="538" s="1"/>
  <c r="T12" i="537"/>
  <c r="S12" i="537"/>
  <c r="P12" i="537"/>
  <c r="O12" i="537"/>
  <c r="N12" i="537"/>
  <c r="M12" i="537"/>
  <c r="H12" i="537"/>
  <c r="L12" i="537" s="1"/>
  <c r="C10" i="537"/>
  <c r="D10" i="537" s="1"/>
  <c r="T12" i="536"/>
  <c r="S12" i="536"/>
  <c r="P12" i="536"/>
  <c r="O12" i="536"/>
  <c r="N12" i="536"/>
  <c r="M12" i="536"/>
  <c r="H12" i="536"/>
  <c r="J12" i="536" s="1"/>
  <c r="C10" i="536"/>
  <c r="T12" i="535"/>
  <c r="S12" i="535"/>
  <c r="P12" i="535"/>
  <c r="O12" i="535"/>
  <c r="N12" i="535"/>
  <c r="M12" i="535"/>
  <c r="H12" i="535"/>
  <c r="C10" i="535"/>
  <c r="T13" i="534"/>
  <c r="S13" i="534"/>
  <c r="P13" i="534"/>
  <c r="O13" i="534"/>
  <c r="N13" i="534"/>
  <c r="M13" i="534"/>
  <c r="H13" i="534"/>
  <c r="L13" i="534" s="1"/>
  <c r="T12" i="534"/>
  <c r="S12" i="534"/>
  <c r="P12" i="534"/>
  <c r="O12" i="534"/>
  <c r="N12" i="534"/>
  <c r="M12" i="534"/>
  <c r="H12" i="534"/>
  <c r="C10" i="534"/>
  <c r="D10" i="534" s="1"/>
  <c r="T12" i="533"/>
  <c r="S12" i="533"/>
  <c r="P12" i="533"/>
  <c r="O12" i="533"/>
  <c r="N12" i="533"/>
  <c r="M12" i="533"/>
  <c r="H12" i="533"/>
  <c r="J12" i="533" s="1"/>
  <c r="C10" i="533"/>
  <c r="T32" i="532"/>
  <c r="S32" i="532"/>
  <c r="P32" i="532"/>
  <c r="O32" i="532"/>
  <c r="N32" i="532"/>
  <c r="M32" i="532"/>
  <c r="H32" i="532"/>
  <c r="L32" i="532" s="1"/>
  <c r="T31" i="532"/>
  <c r="S31" i="532"/>
  <c r="P31" i="532"/>
  <c r="O31" i="532"/>
  <c r="N31" i="532"/>
  <c r="M31" i="532"/>
  <c r="H31" i="532"/>
  <c r="T30" i="532"/>
  <c r="S30" i="532"/>
  <c r="P30" i="532"/>
  <c r="O30" i="532"/>
  <c r="N30" i="532"/>
  <c r="M30" i="532"/>
  <c r="H30" i="532"/>
  <c r="L30" i="532" s="1"/>
  <c r="T29" i="532"/>
  <c r="S29" i="532"/>
  <c r="P29" i="532"/>
  <c r="O29" i="532"/>
  <c r="N29" i="532"/>
  <c r="M29" i="532"/>
  <c r="H29" i="532"/>
  <c r="L29" i="532" s="1"/>
  <c r="T28" i="532"/>
  <c r="S28" i="532"/>
  <c r="P28" i="532"/>
  <c r="O28" i="532"/>
  <c r="N28" i="532"/>
  <c r="M28" i="532"/>
  <c r="H28" i="532"/>
  <c r="J28" i="532" s="1"/>
  <c r="T27" i="532"/>
  <c r="S27" i="532"/>
  <c r="P27" i="532"/>
  <c r="O27" i="532"/>
  <c r="N27" i="532"/>
  <c r="M27" i="532"/>
  <c r="H27" i="532"/>
  <c r="T26" i="532"/>
  <c r="S26" i="532"/>
  <c r="P26" i="532"/>
  <c r="O26" i="532"/>
  <c r="N26" i="532"/>
  <c r="M26" i="532"/>
  <c r="H26" i="532"/>
  <c r="L26" i="532" s="1"/>
  <c r="T25" i="532"/>
  <c r="S25" i="532"/>
  <c r="P25" i="532"/>
  <c r="O25" i="532"/>
  <c r="N25" i="532"/>
  <c r="M25" i="532"/>
  <c r="H25" i="532"/>
  <c r="J25" i="532" s="1"/>
  <c r="T24" i="532"/>
  <c r="S24" i="532"/>
  <c r="P24" i="532"/>
  <c r="O24" i="532"/>
  <c r="N24" i="532"/>
  <c r="M24" i="532"/>
  <c r="H24" i="532"/>
  <c r="T23" i="532"/>
  <c r="S23" i="532"/>
  <c r="P23" i="532"/>
  <c r="O23" i="532"/>
  <c r="N23" i="532"/>
  <c r="M23" i="532"/>
  <c r="H23" i="532"/>
  <c r="L23" i="532" s="1"/>
  <c r="T22" i="532"/>
  <c r="S22" i="532"/>
  <c r="P22" i="532"/>
  <c r="O22" i="532"/>
  <c r="N22" i="532"/>
  <c r="M22" i="532"/>
  <c r="H22" i="532"/>
  <c r="L22" i="532" s="1"/>
  <c r="T21" i="532"/>
  <c r="S21" i="532"/>
  <c r="P21" i="532"/>
  <c r="O21" i="532"/>
  <c r="N21" i="532"/>
  <c r="M21" i="532"/>
  <c r="H21" i="532"/>
  <c r="T20" i="532"/>
  <c r="S20" i="532"/>
  <c r="P20" i="532"/>
  <c r="O20" i="532"/>
  <c r="N20" i="532"/>
  <c r="M20" i="532"/>
  <c r="H20" i="532"/>
  <c r="L20" i="532" s="1"/>
  <c r="T19" i="532"/>
  <c r="S19" i="532"/>
  <c r="P19" i="532"/>
  <c r="O19" i="532"/>
  <c r="N19" i="532"/>
  <c r="M19" i="532"/>
  <c r="H19" i="532"/>
  <c r="L19" i="532" s="1"/>
  <c r="T18" i="532"/>
  <c r="S18" i="532"/>
  <c r="P18" i="532"/>
  <c r="O18" i="532"/>
  <c r="N18" i="532"/>
  <c r="M18" i="532"/>
  <c r="H18" i="532"/>
  <c r="L18" i="532" s="1"/>
  <c r="T17" i="532"/>
  <c r="S17" i="532"/>
  <c r="P17" i="532"/>
  <c r="O17" i="532"/>
  <c r="N17" i="532"/>
  <c r="M17" i="532"/>
  <c r="H17" i="532"/>
  <c r="L17" i="532" s="1"/>
  <c r="T16" i="532"/>
  <c r="S16" i="532"/>
  <c r="P16" i="532"/>
  <c r="O16" i="532"/>
  <c r="N16" i="532"/>
  <c r="M16" i="532"/>
  <c r="H16" i="532"/>
  <c r="R16" i="532" s="1"/>
  <c r="T15" i="532"/>
  <c r="S15" i="532"/>
  <c r="P15" i="532"/>
  <c r="O15" i="532"/>
  <c r="N15" i="532"/>
  <c r="M15" i="532"/>
  <c r="H15" i="532"/>
  <c r="T14" i="532"/>
  <c r="S14" i="532"/>
  <c r="P14" i="532"/>
  <c r="O14" i="532"/>
  <c r="N14" i="532"/>
  <c r="M14" i="532"/>
  <c r="H14" i="532"/>
  <c r="T13" i="532"/>
  <c r="S13" i="532"/>
  <c r="P13" i="532"/>
  <c r="O13" i="532"/>
  <c r="N13" i="532"/>
  <c r="M13" i="532"/>
  <c r="J13" i="532"/>
  <c r="H13" i="532"/>
  <c r="L13" i="532" s="1"/>
  <c r="T12" i="532"/>
  <c r="S12" i="532"/>
  <c r="P12" i="532"/>
  <c r="O12" i="532"/>
  <c r="N12" i="532"/>
  <c r="M12" i="532"/>
  <c r="H12" i="532"/>
  <c r="L12" i="532" s="1"/>
  <c r="C10" i="532"/>
  <c r="D10" i="532" s="1"/>
  <c r="T19" i="531"/>
  <c r="S19" i="531"/>
  <c r="P19" i="531"/>
  <c r="O19" i="531"/>
  <c r="N19" i="531"/>
  <c r="M19" i="531"/>
  <c r="H19" i="531"/>
  <c r="R19" i="531" s="1"/>
  <c r="T18" i="531"/>
  <c r="S18" i="531"/>
  <c r="P18" i="531"/>
  <c r="O18" i="531"/>
  <c r="N18" i="531"/>
  <c r="M18" i="531"/>
  <c r="H18" i="531"/>
  <c r="L18" i="531" s="1"/>
  <c r="T17" i="531"/>
  <c r="S17" i="531"/>
  <c r="P17" i="531"/>
  <c r="O17" i="531"/>
  <c r="N17" i="531"/>
  <c r="M17" i="531"/>
  <c r="H17" i="531"/>
  <c r="R17" i="531" s="1"/>
  <c r="T16" i="531"/>
  <c r="S16" i="531"/>
  <c r="P16" i="531"/>
  <c r="O16" i="531"/>
  <c r="N16" i="531"/>
  <c r="M16" i="531"/>
  <c r="H16" i="531"/>
  <c r="T15" i="531"/>
  <c r="S15" i="531"/>
  <c r="P15" i="531"/>
  <c r="O15" i="531"/>
  <c r="N15" i="531"/>
  <c r="M15" i="531"/>
  <c r="H15" i="531"/>
  <c r="R15" i="531" s="1"/>
  <c r="T14" i="531"/>
  <c r="S14" i="531"/>
  <c r="P14" i="531"/>
  <c r="O14" i="531"/>
  <c r="N14" i="531"/>
  <c r="M14" i="531"/>
  <c r="H14" i="531"/>
  <c r="R14" i="531" s="1"/>
  <c r="T13" i="531"/>
  <c r="S13" i="531"/>
  <c r="P13" i="531"/>
  <c r="O13" i="531"/>
  <c r="N13" i="531"/>
  <c r="M13" i="531"/>
  <c r="H13" i="531"/>
  <c r="R13" i="531" s="1"/>
  <c r="T12" i="531"/>
  <c r="S12" i="531"/>
  <c r="P12" i="531"/>
  <c r="O12" i="531"/>
  <c r="N12" i="531"/>
  <c r="M12" i="531"/>
  <c r="H12" i="531"/>
  <c r="C10" i="531"/>
  <c r="T25" i="530"/>
  <c r="S25" i="530"/>
  <c r="P25" i="530"/>
  <c r="O25" i="530"/>
  <c r="N25" i="530"/>
  <c r="M25" i="530"/>
  <c r="H25" i="530"/>
  <c r="J25" i="530" s="1"/>
  <c r="T24" i="530"/>
  <c r="S24" i="530"/>
  <c r="P24" i="530"/>
  <c r="O24" i="530"/>
  <c r="N24" i="530"/>
  <c r="M24" i="530"/>
  <c r="H24" i="530"/>
  <c r="J24" i="530" s="1"/>
  <c r="T23" i="530"/>
  <c r="S23" i="530"/>
  <c r="P23" i="530"/>
  <c r="O23" i="530"/>
  <c r="N23" i="530"/>
  <c r="M23" i="530"/>
  <c r="H23" i="530"/>
  <c r="R23" i="530" s="1"/>
  <c r="T22" i="530"/>
  <c r="S22" i="530"/>
  <c r="P22" i="530"/>
  <c r="O22" i="530"/>
  <c r="N22" i="530"/>
  <c r="M22" i="530"/>
  <c r="H22" i="530"/>
  <c r="T21" i="530"/>
  <c r="S21" i="530"/>
  <c r="P21" i="530"/>
  <c r="O21" i="530"/>
  <c r="N21" i="530"/>
  <c r="M21" i="530"/>
  <c r="H21" i="530"/>
  <c r="R21" i="530" s="1"/>
  <c r="T20" i="530"/>
  <c r="S20" i="530"/>
  <c r="P20" i="530"/>
  <c r="O20" i="530"/>
  <c r="N20" i="530"/>
  <c r="M20" i="530"/>
  <c r="H20" i="530"/>
  <c r="L20" i="530" s="1"/>
  <c r="T19" i="530"/>
  <c r="S19" i="530"/>
  <c r="P19" i="530"/>
  <c r="O19" i="530"/>
  <c r="N19" i="530"/>
  <c r="M19" i="530"/>
  <c r="H19" i="530"/>
  <c r="J19" i="530" s="1"/>
  <c r="T18" i="530"/>
  <c r="S18" i="530"/>
  <c r="P18" i="530"/>
  <c r="O18" i="530"/>
  <c r="N18" i="530"/>
  <c r="M18" i="530"/>
  <c r="L18" i="530"/>
  <c r="H18" i="530"/>
  <c r="J18" i="530" s="1"/>
  <c r="T17" i="530"/>
  <c r="S17" i="530"/>
  <c r="P17" i="530"/>
  <c r="O17" i="530"/>
  <c r="N17" i="530"/>
  <c r="M17" i="530"/>
  <c r="H17" i="530"/>
  <c r="R17" i="530" s="1"/>
  <c r="T16" i="530"/>
  <c r="S16" i="530"/>
  <c r="P16" i="530"/>
  <c r="O16" i="530"/>
  <c r="N16" i="530"/>
  <c r="M16" i="530"/>
  <c r="H16" i="530"/>
  <c r="T15" i="530"/>
  <c r="S15" i="530"/>
  <c r="P15" i="530"/>
  <c r="O15" i="530"/>
  <c r="N15" i="530"/>
  <c r="M15" i="530"/>
  <c r="H15" i="530"/>
  <c r="R15" i="530" s="1"/>
  <c r="T14" i="530"/>
  <c r="S14" i="530"/>
  <c r="P14" i="530"/>
  <c r="O14" i="530"/>
  <c r="N14" i="530"/>
  <c r="M14" i="530"/>
  <c r="H14" i="530"/>
  <c r="L14" i="530" s="1"/>
  <c r="T13" i="530"/>
  <c r="S13" i="530"/>
  <c r="P13" i="530"/>
  <c r="O13" i="530"/>
  <c r="N13" i="530"/>
  <c r="M13" i="530"/>
  <c r="H13" i="530"/>
  <c r="J13" i="530" s="1"/>
  <c r="T12" i="530"/>
  <c r="S12" i="530"/>
  <c r="P12" i="530"/>
  <c r="O12" i="530"/>
  <c r="N12" i="530"/>
  <c r="M12" i="530"/>
  <c r="H12" i="530"/>
  <c r="L12" i="530" s="1"/>
  <c r="C10" i="530"/>
  <c r="T12" i="529"/>
  <c r="S12" i="529"/>
  <c r="P12" i="529"/>
  <c r="O12" i="529"/>
  <c r="O10" i="529" s="1"/>
  <c r="N12" i="529"/>
  <c r="M12" i="529"/>
  <c r="H12" i="529"/>
  <c r="H13" i="529" s="1"/>
  <c r="H10" i="529" s="1"/>
  <c r="C10" i="529"/>
  <c r="D10" i="529" s="1"/>
  <c r="T13" i="657"/>
  <c r="S13" i="657"/>
  <c r="P13" i="657"/>
  <c r="O13" i="657"/>
  <c r="N13" i="657"/>
  <c r="M13" i="657"/>
  <c r="H13" i="657"/>
  <c r="R13" i="657" s="1"/>
  <c r="T12" i="657"/>
  <c r="T11" i="657" s="1"/>
  <c r="E7" i="657" s="1"/>
  <c r="S12" i="657"/>
  <c r="P12" i="657"/>
  <c r="P10" i="657" s="1"/>
  <c r="O12" i="657"/>
  <c r="N12" i="657"/>
  <c r="M12" i="657"/>
  <c r="M11" i="657" s="1"/>
  <c r="H12" i="657"/>
  <c r="L12" i="657" s="1"/>
  <c r="C10" i="657"/>
  <c r="T12" i="658"/>
  <c r="T11" i="658" s="1"/>
  <c r="E7" i="658" s="1"/>
  <c r="S12" i="658"/>
  <c r="S11" i="658" s="1"/>
  <c r="E8" i="658" s="1"/>
  <c r="P12" i="658"/>
  <c r="P10" i="658" s="1"/>
  <c r="O12" i="658"/>
  <c r="O10" i="658" s="1"/>
  <c r="N12" i="658"/>
  <c r="N11" i="658" s="1"/>
  <c r="M12" i="658"/>
  <c r="M10" i="658" s="1"/>
  <c r="H12" i="658"/>
  <c r="H13" i="658" s="1"/>
  <c r="H10" i="658" s="1"/>
  <c r="C10" i="658"/>
  <c r="L16" i="532" l="1"/>
  <c r="M10" i="558"/>
  <c r="P10" i="560"/>
  <c r="L24" i="560"/>
  <c r="J27" i="562"/>
  <c r="R21" i="566"/>
  <c r="L18" i="577"/>
  <c r="P11" i="578"/>
  <c r="L22" i="578"/>
  <c r="L12" i="584"/>
  <c r="N10" i="589"/>
  <c r="J17" i="593"/>
  <c r="T11" i="627"/>
  <c r="E7" i="627" s="1"/>
  <c r="R14" i="630"/>
  <c r="M11" i="633"/>
  <c r="O11" i="636"/>
  <c r="J12" i="639"/>
  <c r="L12" i="640"/>
  <c r="T11" i="647"/>
  <c r="E7" i="647" s="1"/>
  <c r="M11" i="653"/>
  <c r="R178" i="572"/>
  <c r="R196" i="572"/>
  <c r="R234" i="572"/>
  <c r="L236" i="572"/>
  <c r="L242" i="572"/>
  <c r="L272" i="572"/>
  <c r="L275" i="572"/>
  <c r="L278" i="572"/>
  <c r="J109" i="562"/>
  <c r="R13" i="564"/>
  <c r="N11" i="566"/>
  <c r="T11" i="636"/>
  <c r="E7" i="636" s="1"/>
  <c r="R23" i="648"/>
  <c r="J13" i="541"/>
  <c r="P10" i="561"/>
  <c r="J55" i="562"/>
  <c r="L60" i="562"/>
  <c r="N10" i="564"/>
  <c r="R12" i="565"/>
  <c r="L14" i="565"/>
  <c r="T11" i="571"/>
  <c r="E7" i="571" s="1"/>
  <c r="J51" i="572"/>
  <c r="T11" i="576"/>
  <c r="E7" i="576" s="1"/>
  <c r="L23" i="577"/>
  <c r="J29" i="577"/>
  <c r="L16" i="578"/>
  <c r="R35" i="604"/>
  <c r="L15" i="611"/>
  <c r="J19" i="626"/>
  <c r="J12" i="631"/>
  <c r="N11" i="642"/>
  <c r="L16" i="648"/>
  <c r="O10" i="649"/>
  <c r="L114" i="572"/>
  <c r="J127" i="562"/>
  <c r="L26" i="559"/>
  <c r="J17" i="564"/>
  <c r="J12" i="566"/>
  <c r="R29" i="572"/>
  <c r="R64" i="572"/>
  <c r="P10" i="577"/>
  <c r="R21" i="577"/>
  <c r="R14" i="585"/>
  <c r="L26" i="604"/>
  <c r="R13" i="611"/>
  <c r="N10" i="623"/>
  <c r="L19" i="626"/>
  <c r="R35" i="632"/>
  <c r="J13" i="636"/>
  <c r="N10" i="637"/>
  <c r="L16" i="643"/>
  <c r="J81" i="572"/>
  <c r="J99" i="572"/>
  <c r="L194" i="572"/>
  <c r="J254" i="572"/>
  <c r="R125" i="562"/>
  <c r="L127" i="562"/>
  <c r="R136" i="562"/>
  <c r="L17" i="530"/>
  <c r="N11" i="530"/>
  <c r="R32" i="559"/>
  <c r="P11" i="564"/>
  <c r="L17" i="564"/>
  <c r="T11" i="565"/>
  <c r="E7" i="565" s="1"/>
  <c r="R13" i="569"/>
  <c r="N10" i="575"/>
  <c r="N10" i="578"/>
  <c r="P11" i="584"/>
  <c r="R19" i="585"/>
  <c r="O11" i="605"/>
  <c r="S11" i="627"/>
  <c r="E8" i="627" s="1"/>
  <c r="R25" i="632"/>
  <c r="N11" i="634"/>
  <c r="P10" i="639"/>
  <c r="M10" i="641"/>
  <c r="L81" i="572"/>
  <c r="R192" i="572"/>
  <c r="J121" i="562"/>
  <c r="L24" i="530"/>
  <c r="L29" i="553"/>
  <c r="L18" i="559"/>
  <c r="N10" i="566"/>
  <c r="P11" i="575"/>
  <c r="P11" i="576"/>
  <c r="R18" i="577"/>
  <c r="R22" i="578"/>
  <c r="J13" i="604"/>
  <c r="R19" i="604"/>
  <c r="O11" i="619"/>
  <c r="P11" i="623"/>
  <c r="P10" i="626"/>
  <c r="R21" i="628"/>
  <c r="O10" i="632"/>
  <c r="M10" i="638"/>
  <c r="S11" i="639"/>
  <c r="E8" i="639" s="1"/>
  <c r="L12" i="642"/>
  <c r="O11" i="647"/>
  <c r="O11" i="654"/>
  <c r="R236" i="572"/>
  <c r="J261" i="572"/>
  <c r="R272" i="572"/>
  <c r="R275" i="572"/>
  <c r="J113" i="562"/>
  <c r="R130" i="562"/>
  <c r="O10" i="657"/>
  <c r="J21" i="553"/>
  <c r="R22" i="553"/>
  <c r="J17" i="561"/>
  <c r="R24" i="562"/>
  <c r="T11" i="564"/>
  <c r="E7" i="564" s="1"/>
  <c r="J13" i="565"/>
  <c r="J15" i="565" s="1"/>
  <c r="J10" i="565" s="1"/>
  <c r="L40" i="572"/>
  <c r="R12" i="575"/>
  <c r="H15" i="576"/>
  <c r="H10" i="576" s="1"/>
  <c r="N10" i="577"/>
  <c r="O10" i="580"/>
  <c r="P10" i="584"/>
  <c r="R14" i="593"/>
  <c r="N10" i="593"/>
  <c r="M11" i="596"/>
  <c r="N11" i="600"/>
  <c r="N10" i="616"/>
  <c r="L13" i="618"/>
  <c r="L13" i="626"/>
  <c r="R22" i="632"/>
  <c r="P11" i="634"/>
  <c r="L73" i="572"/>
  <c r="J196" i="572"/>
  <c r="J199" i="572"/>
  <c r="R220" i="572"/>
  <c r="R124" i="562"/>
  <c r="M10" i="532"/>
  <c r="J22" i="532"/>
  <c r="R26" i="559"/>
  <c r="L12" i="560"/>
  <c r="L13" i="564"/>
  <c r="J12" i="565"/>
  <c r="S11" i="566"/>
  <c r="E8" i="566" s="1"/>
  <c r="R13" i="571"/>
  <c r="L27" i="572"/>
  <c r="N11" i="576"/>
  <c r="N11" i="579"/>
  <c r="T11" i="595"/>
  <c r="E7" i="595" s="1"/>
  <c r="O11" i="596"/>
  <c r="J12" i="601"/>
  <c r="J35" i="604"/>
  <c r="R15" i="628"/>
  <c r="T11" i="632"/>
  <c r="E7" i="632" s="1"/>
  <c r="S11" i="641"/>
  <c r="E8" i="641" s="1"/>
  <c r="J23" i="648"/>
  <c r="R99" i="572"/>
  <c r="L224" i="572"/>
  <c r="J248" i="572"/>
  <c r="L263" i="572"/>
  <c r="R84" i="562"/>
  <c r="J142" i="562"/>
  <c r="L15" i="553"/>
  <c r="R28" i="560"/>
  <c r="N10" i="567"/>
  <c r="R25" i="572"/>
  <c r="M10" i="582"/>
  <c r="R33" i="604"/>
  <c r="R23" i="628"/>
  <c r="P10" i="642"/>
  <c r="R246" i="572"/>
  <c r="R140" i="562"/>
  <c r="L142" i="562"/>
  <c r="N11" i="597"/>
  <c r="R91" i="572"/>
  <c r="J175" i="572"/>
  <c r="L218" i="572"/>
  <c r="R219" i="572"/>
  <c r="L125" i="562"/>
  <c r="L136" i="562"/>
  <c r="J16" i="532"/>
  <c r="L32" i="559"/>
  <c r="S11" i="561"/>
  <c r="E8" i="561" s="1"/>
  <c r="R33" i="562"/>
  <c r="J13" i="566"/>
  <c r="J12" i="567"/>
  <c r="L13" i="569"/>
  <c r="O10" i="571"/>
  <c r="R30" i="572"/>
  <c r="R40" i="572"/>
  <c r="J59" i="572"/>
  <c r="J24" i="577"/>
  <c r="R25" i="577"/>
  <c r="J27" i="577"/>
  <c r="J17" i="578"/>
  <c r="J12" i="584"/>
  <c r="L19" i="585"/>
  <c r="M10" i="626"/>
  <c r="S11" i="628"/>
  <c r="E8" i="628" s="1"/>
  <c r="R16" i="632"/>
  <c r="O10" i="635"/>
  <c r="L16" i="642"/>
  <c r="L14" i="643"/>
  <c r="P11" i="643"/>
  <c r="J192" i="572"/>
  <c r="R216" i="572"/>
  <c r="J242" i="572"/>
  <c r="J278" i="572"/>
  <c r="R134" i="562"/>
  <c r="M10" i="629"/>
  <c r="P11" i="629"/>
  <c r="T11" i="629"/>
  <c r="E7" i="629" s="1"/>
  <c r="D10" i="658"/>
  <c r="F1" i="658"/>
  <c r="N11" i="657"/>
  <c r="M10" i="654"/>
  <c r="M10" i="655"/>
  <c r="M10" i="656"/>
  <c r="O11" i="655"/>
  <c r="L13" i="530"/>
  <c r="L25" i="530"/>
  <c r="R22" i="532"/>
  <c r="R32" i="532"/>
  <c r="R13" i="532"/>
  <c r="J20" i="532"/>
  <c r="L25" i="532"/>
  <c r="R12" i="537"/>
  <c r="J12" i="539"/>
  <c r="L12" i="546"/>
  <c r="L13" i="548"/>
  <c r="L13" i="553"/>
  <c r="J25" i="553"/>
  <c r="J31" i="553"/>
  <c r="R23" i="553"/>
  <c r="L25" i="553"/>
  <c r="L31" i="553"/>
  <c r="L21" i="553"/>
  <c r="J27" i="553"/>
  <c r="L27" i="553"/>
  <c r="J17" i="553"/>
  <c r="R12" i="557"/>
  <c r="L12" i="558"/>
  <c r="L22" i="559"/>
  <c r="R36" i="559"/>
  <c r="L16" i="559"/>
  <c r="J21" i="560"/>
  <c r="R30" i="560"/>
  <c r="L26" i="560"/>
  <c r="R18" i="560"/>
  <c r="R24" i="560"/>
  <c r="L34" i="560"/>
  <c r="R32" i="560"/>
  <c r="R20" i="560"/>
  <c r="L22" i="560"/>
  <c r="R26" i="560"/>
  <c r="J21" i="561"/>
  <c r="J15" i="561"/>
  <c r="R16" i="561"/>
  <c r="L14" i="561"/>
  <c r="J52" i="562"/>
  <c r="J63" i="562"/>
  <c r="J66" i="562"/>
  <c r="J73" i="562"/>
  <c r="J91" i="562"/>
  <c r="L63" i="562"/>
  <c r="L134" i="562"/>
  <c r="R18" i="562"/>
  <c r="R26" i="562"/>
  <c r="L28" i="562"/>
  <c r="R35" i="562"/>
  <c r="J40" i="562"/>
  <c r="J98" i="562"/>
  <c r="R114" i="562"/>
  <c r="J116" i="562"/>
  <c r="L131" i="562"/>
  <c r="J143" i="562"/>
  <c r="L116" i="562"/>
  <c r="L124" i="562"/>
  <c r="J33" i="562"/>
  <c r="J39" i="562"/>
  <c r="J45" i="562"/>
  <c r="L48" i="562"/>
  <c r="R52" i="562"/>
  <c r="R66" i="562"/>
  <c r="J67" i="562"/>
  <c r="J82" i="562"/>
  <c r="R117" i="562"/>
  <c r="L130" i="562"/>
  <c r="J139" i="562"/>
  <c r="R31" i="562"/>
  <c r="L54" i="562"/>
  <c r="R88" i="562"/>
  <c r="J79" i="562"/>
  <c r="J97" i="562"/>
  <c r="R28" i="562"/>
  <c r="R143" i="562"/>
  <c r="L26" i="562"/>
  <c r="L35" i="562"/>
  <c r="R48" i="562"/>
  <c r="R82" i="562"/>
  <c r="J15" i="564"/>
  <c r="L10" i="565"/>
  <c r="R13" i="565"/>
  <c r="J22" i="566"/>
  <c r="J31" i="566"/>
  <c r="J19" i="566"/>
  <c r="J25" i="566"/>
  <c r="J28" i="566"/>
  <c r="J24" i="566"/>
  <c r="L18" i="566"/>
  <c r="L24" i="566"/>
  <c r="L27" i="566"/>
  <c r="R18" i="566"/>
  <c r="R27" i="566"/>
  <c r="R15" i="566"/>
  <c r="R13" i="567"/>
  <c r="R18" i="568"/>
  <c r="R29" i="568"/>
  <c r="J14" i="568"/>
  <c r="L24" i="568"/>
  <c r="R25" i="568"/>
  <c r="J27" i="568"/>
  <c r="L27" i="568"/>
  <c r="L12" i="568"/>
  <c r="R13" i="568"/>
  <c r="J14" i="569"/>
  <c r="J12" i="571"/>
  <c r="R88" i="572"/>
  <c r="J103" i="572"/>
  <c r="J109" i="572"/>
  <c r="L117" i="572"/>
  <c r="R118" i="572"/>
  <c r="L132" i="572"/>
  <c r="L137" i="572"/>
  <c r="J255" i="572"/>
  <c r="R269" i="572"/>
  <c r="L290" i="572"/>
  <c r="J25" i="572"/>
  <c r="R49" i="572"/>
  <c r="L51" i="572"/>
  <c r="L164" i="572"/>
  <c r="L200" i="572"/>
  <c r="J249" i="572"/>
  <c r="R55" i="572"/>
  <c r="R266" i="572"/>
  <c r="J31" i="572"/>
  <c r="J75" i="572"/>
  <c r="J105" i="572"/>
  <c r="J108" i="572"/>
  <c r="R112" i="572"/>
  <c r="L156" i="572"/>
  <c r="L161" i="572"/>
  <c r="J181" i="572"/>
  <c r="L16" i="572"/>
  <c r="L31" i="572"/>
  <c r="R48" i="572"/>
  <c r="R54" i="572"/>
  <c r="R60" i="572"/>
  <c r="R70" i="572"/>
  <c r="R73" i="572"/>
  <c r="L75" i="572"/>
  <c r="R87" i="572"/>
  <c r="L105" i="572"/>
  <c r="L108" i="572"/>
  <c r="J243" i="572"/>
  <c r="L251" i="572"/>
  <c r="R252" i="572"/>
  <c r="L254" i="572"/>
  <c r="R263" i="572"/>
  <c r="J21" i="572"/>
  <c r="R208" i="572"/>
  <c r="R227" i="572"/>
  <c r="L284" i="572"/>
  <c r="R290" i="572"/>
  <c r="L21" i="572"/>
  <c r="J27" i="572"/>
  <c r="L64" i="572"/>
  <c r="J85" i="572"/>
  <c r="J91" i="572"/>
  <c r="J217" i="572"/>
  <c r="J281" i="572"/>
  <c r="J46" i="572"/>
  <c r="L49" i="572"/>
  <c r="R53" i="572"/>
  <c r="J55" i="572"/>
  <c r="R59" i="572"/>
  <c r="R119" i="572"/>
  <c r="R202" i="572"/>
  <c r="R240" i="572"/>
  <c r="R270" i="572"/>
  <c r="R276" i="572"/>
  <c r="R24" i="572"/>
  <c r="J35" i="572"/>
  <c r="R36" i="572"/>
  <c r="L46" i="572"/>
  <c r="J29" i="572"/>
  <c r="L63" i="572"/>
  <c r="L93" i="572"/>
  <c r="J112" i="572"/>
  <c r="L140" i="572"/>
  <c r="L206" i="572"/>
  <c r="J219" i="572"/>
  <c r="J13" i="575"/>
  <c r="R13" i="576"/>
  <c r="J13" i="576"/>
  <c r="J12" i="577"/>
  <c r="R13" i="577"/>
  <c r="J15" i="577"/>
  <c r="J17" i="577"/>
  <c r="J30" i="577"/>
  <c r="L17" i="577"/>
  <c r="L30" i="577"/>
  <c r="R14" i="577"/>
  <c r="J19" i="578"/>
  <c r="J25" i="578"/>
  <c r="J28" i="578"/>
  <c r="R17" i="578"/>
  <c r="L19" i="578"/>
  <c r="L25" i="578"/>
  <c r="L28" i="578"/>
  <c r="R13" i="578"/>
  <c r="J13" i="578"/>
  <c r="J23" i="578"/>
  <c r="J29" i="578"/>
  <c r="J12" i="581"/>
  <c r="R12" i="581"/>
  <c r="R13" i="582"/>
  <c r="J13" i="582"/>
  <c r="J15" i="584"/>
  <c r="L15" i="584"/>
  <c r="R16" i="584"/>
  <c r="L14" i="584"/>
  <c r="J22" i="585"/>
  <c r="L18" i="585"/>
  <c r="R12" i="587"/>
  <c r="J12" i="591"/>
  <c r="L13" i="595"/>
  <c r="J12" i="597"/>
  <c r="J15" i="597"/>
  <c r="L12" i="597"/>
  <c r="R13" i="597"/>
  <c r="L15" i="597"/>
  <c r="R14" i="598"/>
  <c r="J14" i="598"/>
  <c r="R12" i="600"/>
  <c r="J26" i="604"/>
  <c r="R24" i="604"/>
  <c r="J17" i="604"/>
  <c r="J13" i="611"/>
  <c r="J15" i="611"/>
  <c r="J12" i="620"/>
  <c r="R13" i="626"/>
  <c r="L19" i="627"/>
  <c r="R17" i="627"/>
  <c r="R20" i="627"/>
  <c r="R16" i="627"/>
  <c r="J17" i="627"/>
  <c r="J20" i="627"/>
  <c r="J18" i="628"/>
  <c r="L14" i="628"/>
  <c r="J17" i="630"/>
  <c r="R17" i="630"/>
  <c r="J15" i="631"/>
  <c r="J26" i="632"/>
  <c r="R13" i="632"/>
  <c r="J25" i="632"/>
  <c r="R29" i="632"/>
  <c r="J19" i="632"/>
  <c r="R28" i="632"/>
  <c r="L13" i="634"/>
  <c r="L15" i="634"/>
  <c r="R13" i="634"/>
  <c r="J12" i="635"/>
  <c r="L13" i="636"/>
  <c r="J13" i="638"/>
  <c r="J14" i="639"/>
  <c r="L14" i="639"/>
  <c r="J13" i="640"/>
  <c r="J14" i="641"/>
  <c r="J15" i="642"/>
  <c r="J14" i="643"/>
  <c r="J16" i="643"/>
  <c r="J12" i="644"/>
  <c r="L12" i="644"/>
  <c r="L12" i="645"/>
  <c r="R13" i="647"/>
  <c r="L13" i="647"/>
  <c r="L26" i="648"/>
  <c r="R29" i="648"/>
  <c r="J24" i="648"/>
  <c r="J12" i="654"/>
  <c r="L19" i="530"/>
  <c r="R25" i="530"/>
  <c r="R19" i="530"/>
  <c r="L23" i="530"/>
  <c r="R13" i="530"/>
  <c r="S11" i="531"/>
  <c r="E8" i="531" s="1"/>
  <c r="L15" i="531"/>
  <c r="O10" i="531"/>
  <c r="J14" i="531"/>
  <c r="R13" i="534"/>
  <c r="J12" i="537"/>
  <c r="J13" i="540"/>
  <c r="J12" i="540"/>
  <c r="L19" i="541"/>
  <c r="L12" i="544"/>
  <c r="J13" i="548"/>
  <c r="J12" i="548"/>
  <c r="R12" i="552"/>
  <c r="R12" i="555"/>
  <c r="L13" i="555"/>
  <c r="L12" i="556"/>
  <c r="L12" i="557"/>
  <c r="P10" i="557"/>
  <c r="J13" i="554"/>
  <c r="J13" i="556"/>
  <c r="S11" i="558"/>
  <c r="E8" i="558" s="1"/>
  <c r="J12" i="529"/>
  <c r="J12" i="530"/>
  <c r="R12" i="530"/>
  <c r="L14" i="532"/>
  <c r="R14" i="532"/>
  <c r="J14" i="532"/>
  <c r="T11" i="553"/>
  <c r="E7" i="553" s="1"/>
  <c r="T11" i="554"/>
  <c r="E7" i="554" s="1"/>
  <c r="P10" i="555"/>
  <c r="P11" i="555"/>
  <c r="T11" i="531"/>
  <c r="E7" i="531" s="1"/>
  <c r="R15" i="543"/>
  <c r="L15" i="543"/>
  <c r="J15" i="543"/>
  <c r="T11" i="550"/>
  <c r="E7" i="550" s="1"/>
  <c r="M10" i="529"/>
  <c r="N11" i="529"/>
  <c r="O10" i="542"/>
  <c r="R12" i="543"/>
  <c r="L12" i="543"/>
  <c r="J13" i="546"/>
  <c r="R13" i="546"/>
  <c r="P11" i="549"/>
  <c r="J16" i="531"/>
  <c r="R16" i="531"/>
  <c r="L16" i="531"/>
  <c r="O11" i="529"/>
  <c r="T11" i="540"/>
  <c r="E7" i="540" s="1"/>
  <c r="J12" i="543"/>
  <c r="T11" i="544"/>
  <c r="E7" i="544" s="1"/>
  <c r="M10" i="557"/>
  <c r="N10" i="538"/>
  <c r="M11" i="543"/>
  <c r="P10" i="529"/>
  <c r="P10" i="530"/>
  <c r="R22" i="530"/>
  <c r="J22" i="530"/>
  <c r="N11" i="535"/>
  <c r="N10" i="535"/>
  <c r="M10" i="542"/>
  <c r="R28" i="532"/>
  <c r="L28" i="532"/>
  <c r="S11" i="530"/>
  <c r="E8" i="530" s="1"/>
  <c r="R12" i="534"/>
  <c r="R11" i="534" s="1"/>
  <c r="L12" i="534"/>
  <c r="P10" i="536"/>
  <c r="O11" i="541"/>
  <c r="S11" i="543"/>
  <c r="E8" i="543" s="1"/>
  <c r="J28" i="553"/>
  <c r="R28" i="553"/>
  <c r="T11" i="555"/>
  <c r="E7" i="555" s="1"/>
  <c r="S11" i="529"/>
  <c r="E8" i="529" s="1"/>
  <c r="T11" i="530"/>
  <c r="E7" i="530" s="1"/>
  <c r="R16" i="530"/>
  <c r="J16" i="530"/>
  <c r="J12" i="534"/>
  <c r="J14" i="540"/>
  <c r="J10" i="540" s="1"/>
  <c r="T11" i="545"/>
  <c r="E7" i="545" s="1"/>
  <c r="P11" i="529"/>
  <c r="T11" i="529"/>
  <c r="E7" i="529" s="1"/>
  <c r="J17" i="531"/>
  <c r="L17" i="531"/>
  <c r="R31" i="532"/>
  <c r="L31" i="532"/>
  <c r="N10" i="529"/>
  <c r="M11" i="529"/>
  <c r="J31" i="532"/>
  <c r="N11" i="534"/>
  <c r="N11" i="538"/>
  <c r="T11" i="541"/>
  <c r="E7" i="541" s="1"/>
  <c r="R19" i="532"/>
  <c r="R26" i="532"/>
  <c r="R12" i="533"/>
  <c r="R12" i="536"/>
  <c r="M11" i="540"/>
  <c r="P11" i="543"/>
  <c r="N10" i="545"/>
  <c r="R15" i="548"/>
  <c r="P11" i="553"/>
  <c r="S11" i="555"/>
  <c r="E8" i="555" s="1"/>
  <c r="R19" i="541"/>
  <c r="H14" i="546"/>
  <c r="H10" i="546" s="1"/>
  <c r="S11" i="546"/>
  <c r="E8" i="546" s="1"/>
  <c r="N10" i="553"/>
  <c r="P11" i="557"/>
  <c r="R14" i="558"/>
  <c r="T11" i="536"/>
  <c r="E7" i="536" s="1"/>
  <c r="M11" i="536"/>
  <c r="M11" i="546"/>
  <c r="M11" i="548"/>
  <c r="N10" i="550"/>
  <c r="M10" i="551"/>
  <c r="T11" i="551"/>
  <c r="E7" i="551" s="1"/>
  <c r="P10" i="556"/>
  <c r="N10" i="557"/>
  <c r="T11" i="558"/>
  <c r="E7" i="558" s="1"/>
  <c r="R25" i="532"/>
  <c r="O10" i="533"/>
  <c r="P11" i="538"/>
  <c r="P10" i="540"/>
  <c r="T11" i="542"/>
  <c r="E7" i="542" s="1"/>
  <c r="P11" i="546"/>
  <c r="L12" i="547"/>
  <c r="M11" i="550"/>
  <c r="J13" i="553"/>
  <c r="L13" i="554"/>
  <c r="J13" i="555"/>
  <c r="J12" i="558"/>
  <c r="M11" i="533"/>
  <c r="O10" i="540"/>
  <c r="M10" i="546"/>
  <c r="T11" i="547"/>
  <c r="E7" i="547" s="1"/>
  <c r="O10" i="548"/>
  <c r="O11" i="556"/>
  <c r="M10" i="530"/>
  <c r="H20" i="531"/>
  <c r="H10" i="531" s="1"/>
  <c r="M10" i="531"/>
  <c r="N11" i="532"/>
  <c r="S11" i="537"/>
  <c r="E8" i="537" s="1"/>
  <c r="O10" i="537"/>
  <c r="N11" i="541"/>
  <c r="O11" i="542"/>
  <c r="T11" i="556"/>
  <c r="E7" i="556" s="1"/>
  <c r="S11" i="556"/>
  <c r="E8" i="556" s="1"/>
  <c r="S11" i="557"/>
  <c r="E8" i="557" s="1"/>
  <c r="P10" i="558"/>
  <c r="N10" i="530"/>
  <c r="N10" i="531"/>
  <c r="R17" i="532"/>
  <c r="J19" i="532"/>
  <c r="N10" i="532"/>
  <c r="J23" i="532"/>
  <c r="S11" i="533"/>
  <c r="E8" i="533" s="1"/>
  <c r="P11" i="539"/>
  <c r="O11" i="546"/>
  <c r="P11" i="548"/>
  <c r="J15" i="548"/>
  <c r="M10" i="548"/>
  <c r="P11" i="550"/>
  <c r="J19" i="553"/>
  <c r="M11" i="554"/>
  <c r="N10" i="555"/>
  <c r="N10" i="556"/>
  <c r="R13" i="556"/>
  <c r="O10" i="530"/>
  <c r="N11" i="531"/>
  <c r="O11" i="531"/>
  <c r="T11" i="532"/>
  <c r="E7" i="532" s="1"/>
  <c r="J26" i="532"/>
  <c r="P11" i="533"/>
  <c r="T11" i="534"/>
  <c r="E7" i="534" s="1"/>
  <c r="S11" i="539"/>
  <c r="E8" i="539" s="1"/>
  <c r="O10" i="539"/>
  <c r="H21" i="541"/>
  <c r="H10" i="541" s="1"/>
  <c r="L19" i="553"/>
  <c r="M10" i="555"/>
  <c r="P10" i="532"/>
  <c r="M10" i="533"/>
  <c r="S11" i="535"/>
  <c r="E8" i="535" s="1"/>
  <c r="P10" i="539"/>
  <c r="P10" i="544"/>
  <c r="M10" i="544"/>
  <c r="R12" i="546"/>
  <c r="M11" i="549"/>
  <c r="P11" i="552"/>
  <c r="N11" i="555"/>
  <c r="P11" i="556"/>
  <c r="T11" i="557"/>
  <c r="E7" i="557" s="1"/>
  <c r="L14" i="558"/>
  <c r="M11" i="530"/>
  <c r="R18" i="530"/>
  <c r="R24" i="530"/>
  <c r="P10" i="531"/>
  <c r="M11" i="531"/>
  <c r="R20" i="532"/>
  <c r="J32" i="532"/>
  <c r="J13" i="534"/>
  <c r="P10" i="534"/>
  <c r="T11" i="535"/>
  <c r="E7" i="535" s="1"/>
  <c r="M11" i="539"/>
  <c r="R12" i="548"/>
  <c r="R16" i="553"/>
  <c r="O10" i="555"/>
  <c r="N11" i="556"/>
  <c r="O11" i="557"/>
  <c r="R16" i="560"/>
  <c r="J31" i="560"/>
  <c r="R16" i="559"/>
  <c r="R22" i="559"/>
  <c r="L24" i="559"/>
  <c r="L30" i="559"/>
  <c r="R12" i="560"/>
  <c r="L14" i="560"/>
  <c r="R22" i="560"/>
  <c r="J37" i="560"/>
  <c r="R28" i="559"/>
  <c r="R34" i="559"/>
  <c r="L36" i="559"/>
  <c r="J27" i="560"/>
  <c r="L30" i="560"/>
  <c r="P11" i="559"/>
  <c r="L14" i="559"/>
  <c r="L20" i="559"/>
  <c r="J33" i="560"/>
  <c r="L36" i="560"/>
  <c r="O11" i="560"/>
  <c r="R24" i="559"/>
  <c r="R30" i="559"/>
  <c r="P11" i="560"/>
  <c r="R14" i="560"/>
  <c r="N10" i="560"/>
  <c r="J19" i="560"/>
  <c r="L32" i="560"/>
  <c r="P10" i="559"/>
  <c r="R14" i="559"/>
  <c r="R20" i="559"/>
  <c r="L28" i="559"/>
  <c r="L34" i="559"/>
  <c r="J25" i="560"/>
  <c r="R36" i="560"/>
  <c r="N11" i="560"/>
  <c r="S11" i="560"/>
  <c r="E8" i="560" s="1"/>
  <c r="J15" i="560"/>
  <c r="L18" i="560"/>
  <c r="L28" i="560"/>
  <c r="T11" i="561"/>
  <c r="E7" i="561" s="1"/>
  <c r="R20" i="561"/>
  <c r="L22" i="561"/>
  <c r="L18" i="561"/>
  <c r="R22" i="561"/>
  <c r="R18" i="561"/>
  <c r="L20" i="561"/>
  <c r="J13" i="561"/>
  <c r="P11" i="561"/>
  <c r="M10" i="561"/>
  <c r="R14" i="561"/>
  <c r="L16" i="561"/>
  <c r="J23" i="561"/>
  <c r="H24" i="561"/>
  <c r="H10" i="561" s="1"/>
  <c r="N10" i="561"/>
  <c r="L12" i="561"/>
  <c r="J19" i="561"/>
  <c r="R12" i="562"/>
  <c r="L14" i="562"/>
  <c r="J21" i="562"/>
  <c r="J43" i="562"/>
  <c r="J57" i="562"/>
  <c r="R76" i="562"/>
  <c r="R95" i="562"/>
  <c r="R106" i="562"/>
  <c r="R112" i="562"/>
  <c r="R119" i="562"/>
  <c r="L121" i="562"/>
  <c r="J128" i="562"/>
  <c r="R22" i="562"/>
  <c r="L24" i="562"/>
  <c r="J31" i="562"/>
  <c r="R47" i="562"/>
  <c r="L57" i="562"/>
  <c r="J65" i="562"/>
  <c r="L128" i="562"/>
  <c r="R32" i="562"/>
  <c r="R36" i="562"/>
  <c r="J38" i="562"/>
  <c r="R40" i="562"/>
  <c r="J42" i="562"/>
  <c r="R51" i="562"/>
  <c r="J60" i="562"/>
  <c r="R62" i="562"/>
  <c r="J110" i="562"/>
  <c r="R122" i="562"/>
  <c r="R137" i="562"/>
  <c r="L139" i="562"/>
  <c r="J146" i="562"/>
  <c r="R100" i="562"/>
  <c r="L110" i="562"/>
  <c r="L146" i="562"/>
  <c r="J13" i="562"/>
  <c r="P11" i="562"/>
  <c r="L30" i="562"/>
  <c r="R50" i="562"/>
  <c r="R61" i="562"/>
  <c r="J64" i="562"/>
  <c r="R70" i="562"/>
  <c r="R94" i="562"/>
  <c r="R111" i="562"/>
  <c r="R118" i="562"/>
  <c r="R14" i="562"/>
  <c r="L16" i="562"/>
  <c r="J23" i="562"/>
  <c r="P10" i="562"/>
  <c r="L59" i="562"/>
  <c r="J85" i="562"/>
  <c r="L104" i="562"/>
  <c r="J145" i="562"/>
  <c r="R20" i="562"/>
  <c r="L22" i="562"/>
  <c r="J29" i="562"/>
  <c r="J36" i="562"/>
  <c r="L47" i="562"/>
  <c r="J51" i="562"/>
  <c r="J62" i="562"/>
  <c r="L98" i="562"/>
  <c r="J122" i="562"/>
  <c r="J133" i="562"/>
  <c r="J137" i="562"/>
  <c r="R30" i="562"/>
  <c r="R64" i="562"/>
  <c r="L68" i="562"/>
  <c r="L92" i="562"/>
  <c r="J103" i="562"/>
  <c r="R113" i="562"/>
  <c r="L133" i="562"/>
  <c r="R16" i="562"/>
  <c r="L18" i="562"/>
  <c r="J25" i="562"/>
  <c r="R37" i="562"/>
  <c r="R59" i="562"/>
  <c r="O10" i="562"/>
  <c r="R123" i="562"/>
  <c r="J126" i="562"/>
  <c r="R129" i="562"/>
  <c r="J132" i="562"/>
  <c r="R135" i="562"/>
  <c r="J138" i="562"/>
  <c r="R141" i="562"/>
  <c r="J144" i="562"/>
  <c r="L126" i="562"/>
  <c r="L132" i="562"/>
  <c r="L138" i="562"/>
  <c r="L144" i="562"/>
  <c r="J123" i="562"/>
  <c r="J129" i="562"/>
  <c r="J135" i="562"/>
  <c r="J141" i="562"/>
  <c r="N10" i="562"/>
  <c r="L74" i="562"/>
  <c r="L80" i="562"/>
  <c r="L86" i="562"/>
  <c r="L67" i="562"/>
  <c r="L73" i="562"/>
  <c r="L79" i="562"/>
  <c r="L85" i="562"/>
  <c r="L91" i="562"/>
  <c r="L97" i="562"/>
  <c r="L103" i="562"/>
  <c r="L109" i="562"/>
  <c r="L115" i="562"/>
  <c r="R69" i="562"/>
  <c r="J72" i="562"/>
  <c r="R75" i="562"/>
  <c r="J78" i="562"/>
  <c r="R81" i="562"/>
  <c r="J84" i="562"/>
  <c r="R87" i="562"/>
  <c r="J90" i="562"/>
  <c r="R93" i="562"/>
  <c r="J96" i="562"/>
  <c r="R99" i="562"/>
  <c r="J102" i="562"/>
  <c r="R105" i="562"/>
  <c r="J108" i="562"/>
  <c r="J120" i="562"/>
  <c r="L72" i="562"/>
  <c r="L78" i="562"/>
  <c r="L90" i="562"/>
  <c r="L96" i="562"/>
  <c r="L102" i="562"/>
  <c r="L108" i="562"/>
  <c r="L120" i="562"/>
  <c r="R68" i="562"/>
  <c r="J71" i="562"/>
  <c r="R74" i="562"/>
  <c r="J77" i="562"/>
  <c r="R80" i="562"/>
  <c r="J83" i="562"/>
  <c r="R86" i="562"/>
  <c r="J89" i="562"/>
  <c r="R92" i="562"/>
  <c r="J95" i="562"/>
  <c r="J101" i="562"/>
  <c r="R104" i="562"/>
  <c r="J107" i="562"/>
  <c r="J119" i="562"/>
  <c r="L71" i="562"/>
  <c r="L77" i="562"/>
  <c r="L83" i="562"/>
  <c r="L89" i="562"/>
  <c r="L101" i="562"/>
  <c r="L107" i="562"/>
  <c r="J70" i="562"/>
  <c r="J76" i="562"/>
  <c r="J88" i="562"/>
  <c r="J94" i="562"/>
  <c r="J100" i="562"/>
  <c r="J106" i="562"/>
  <c r="J112" i="562"/>
  <c r="J118" i="562"/>
  <c r="J69" i="562"/>
  <c r="J75" i="562"/>
  <c r="J81" i="562"/>
  <c r="J87" i="562"/>
  <c r="J93" i="562"/>
  <c r="J99" i="562"/>
  <c r="J105" i="562"/>
  <c r="J111" i="562"/>
  <c r="J117" i="562"/>
  <c r="M10" i="563"/>
  <c r="J12" i="563"/>
  <c r="J15" i="563"/>
  <c r="O11" i="563"/>
  <c r="R12" i="563"/>
  <c r="N10" i="563"/>
  <c r="R13" i="563"/>
  <c r="J14" i="564"/>
  <c r="L14" i="564"/>
  <c r="R16" i="564"/>
  <c r="N11" i="564"/>
  <c r="P11" i="563"/>
  <c r="J14" i="563"/>
  <c r="O10" i="564"/>
  <c r="T11" i="563"/>
  <c r="E7" i="563" s="1"/>
  <c r="J13" i="563"/>
  <c r="J16" i="564"/>
  <c r="O11" i="564"/>
  <c r="P11" i="565"/>
  <c r="N10" i="565"/>
  <c r="H15" i="565"/>
  <c r="H10" i="565" s="1"/>
  <c r="P11" i="566"/>
  <c r="J17" i="566"/>
  <c r="R19" i="566"/>
  <c r="J26" i="566"/>
  <c r="R28" i="566"/>
  <c r="R14" i="566"/>
  <c r="J21" i="566"/>
  <c r="R23" i="566"/>
  <c r="J30" i="566"/>
  <c r="R32" i="566"/>
  <c r="L12" i="566"/>
  <c r="J16" i="566"/>
  <c r="R13" i="566"/>
  <c r="J20" i="566"/>
  <c r="R22" i="566"/>
  <c r="J29" i="566"/>
  <c r="R31" i="566"/>
  <c r="J15" i="566"/>
  <c r="R17" i="566"/>
  <c r="R26" i="566"/>
  <c r="J14" i="566"/>
  <c r="R16" i="566"/>
  <c r="J23" i="566"/>
  <c r="R25" i="566"/>
  <c r="J32" i="566"/>
  <c r="T11" i="566"/>
  <c r="E7" i="566" s="1"/>
  <c r="R20" i="566"/>
  <c r="R29" i="566"/>
  <c r="J12" i="568"/>
  <c r="R14" i="568"/>
  <c r="J24" i="568"/>
  <c r="N10" i="568"/>
  <c r="J15" i="568"/>
  <c r="R21" i="568"/>
  <c r="L23" i="568"/>
  <c r="L15" i="568"/>
  <c r="J19" i="568"/>
  <c r="J30" i="568"/>
  <c r="R16" i="568"/>
  <c r="R20" i="568"/>
  <c r="L30" i="568"/>
  <c r="J22" i="568"/>
  <c r="J29" i="568"/>
  <c r="R31" i="568"/>
  <c r="H32" i="568"/>
  <c r="H10" i="568" s="1"/>
  <c r="J13" i="568"/>
  <c r="J17" i="568"/>
  <c r="R19" i="568"/>
  <c r="J21" i="568"/>
  <c r="J25" i="568"/>
  <c r="N11" i="570"/>
  <c r="J13" i="570"/>
  <c r="L13" i="570"/>
  <c r="R12" i="569"/>
  <c r="J13" i="571"/>
  <c r="L12" i="571"/>
  <c r="N10" i="569"/>
  <c r="M11" i="571"/>
  <c r="R14" i="569"/>
  <c r="M10" i="569"/>
  <c r="H15" i="571"/>
  <c r="H10" i="571" s="1"/>
  <c r="J82" i="572"/>
  <c r="J120" i="572"/>
  <c r="J15" i="572"/>
  <c r="R17" i="572"/>
  <c r="J19" i="572"/>
  <c r="J23" i="572"/>
  <c r="J34" i="572"/>
  <c r="L57" i="572"/>
  <c r="L61" i="572"/>
  <c r="R66" i="572"/>
  <c r="R76" i="572"/>
  <c r="L78" i="572"/>
  <c r="R94" i="572"/>
  <c r="L96" i="572"/>
  <c r="L125" i="572"/>
  <c r="L149" i="572"/>
  <c r="L173" i="572"/>
  <c r="J176" i="572"/>
  <c r="L184" i="572"/>
  <c r="J187" i="572"/>
  <c r="L190" i="572"/>
  <c r="J211" i="572"/>
  <c r="R215" i="572"/>
  <c r="R226" i="572"/>
  <c r="J231" i="572"/>
  <c r="L257" i="572"/>
  <c r="J260" i="572"/>
  <c r="J267" i="572"/>
  <c r="L308" i="572"/>
  <c r="J65" i="572"/>
  <c r="J225" i="572"/>
  <c r="R13" i="572"/>
  <c r="L15" i="572"/>
  <c r="L19" i="572"/>
  <c r="R28" i="572"/>
  <c r="L34" i="572"/>
  <c r="J45" i="572"/>
  <c r="R47" i="572"/>
  <c r="J53" i="572"/>
  <c r="R69" i="572"/>
  <c r="R90" i="572"/>
  <c r="R111" i="572"/>
  <c r="R222" i="572"/>
  <c r="R245" i="572"/>
  <c r="R258" i="572"/>
  <c r="L260" i="572"/>
  <c r="L168" i="572"/>
  <c r="R43" i="572"/>
  <c r="R58" i="572"/>
  <c r="J67" i="572"/>
  <c r="R79" i="572"/>
  <c r="R97" i="572"/>
  <c r="J106" i="572"/>
  <c r="L122" i="572"/>
  <c r="L138" i="572"/>
  <c r="L146" i="572"/>
  <c r="L162" i="572"/>
  <c r="L170" i="572"/>
  <c r="J193" i="572"/>
  <c r="L202" i="572"/>
  <c r="J230" i="572"/>
  <c r="J237" i="572"/>
  <c r="R248" i="572"/>
  <c r="J266" i="572"/>
  <c r="J273" i="572"/>
  <c r="L152" i="572"/>
  <c r="J221" i="572"/>
  <c r="R16" i="572"/>
  <c r="L22" i="572"/>
  <c r="J33" i="572"/>
  <c r="R35" i="572"/>
  <c r="J37" i="572"/>
  <c r="J41" i="572"/>
  <c r="J52" i="572"/>
  <c r="L67" i="572"/>
  <c r="J84" i="572"/>
  <c r="J88" i="572"/>
  <c r="R93" i="572"/>
  <c r="J102" i="572"/>
  <c r="R114" i="572"/>
  <c r="R117" i="572"/>
  <c r="L143" i="572"/>
  <c r="L167" i="572"/>
  <c r="R200" i="572"/>
  <c r="L230" i="572"/>
  <c r="J233" i="572"/>
  <c r="R251" i="572"/>
  <c r="R264" i="572"/>
  <c r="J269" i="572"/>
  <c r="J78" i="572"/>
  <c r="L128" i="572"/>
  <c r="L144" i="572"/>
  <c r="J257" i="572"/>
  <c r="L33" i="572"/>
  <c r="L37" i="572"/>
  <c r="R42" i="572"/>
  <c r="L52" i="572"/>
  <c r="J63" i="572"/>
  <c r="R65" i="572"/>
  <c r="R82" i="572"/>
  <c r="L84" i="572"/>
  <c r="R100" i="572"/>
  <c r="L102" i="572"/>
  <c r="L186" i="572"/>
  <c r="J210" i="572"/>
  <c r="R214" i="572"/>
  <c r="J216" i="572"/>
  <c r="R221" i="572"/>
  <c r="R225" i="572"/>
  <c r="L233" i="572"/>
  <c r="L302" i="572"/>
  <c r="R303" i="572"/>
  <c r="R23" i="572"/>
  <c r="R61" i="572"/>
  <c r="R96" i="572"/>
  <c r="R184" i="572"/>
  <c r="R190" i="572"/>
  <c r="R308" i="572"/>
  <c r="J57" i="572"/>
  <c r="J13" i="572"/>
  <c r="J17" i="572"/>
  <c r="J28" i="572"/>
  <c r="J69" i="572"/>
  <c r="J90" i="572"/>
  <c r="J94" i="572"/>
  <c r="R106" i="572"/>
  <c r="J111" i="572"/>
  <c r="J115" i="572"/>
  <c r="J245" i="572"/>
  <c r="J39" i="572"/>
  <c r="R41" i="572"/>
  <c r="J43" i="572"/>
  <c r="J47" i="572"/>
  <c r="J58" i="572"/>
  <c r="J72" i="572"/>
  <c r="L126" i="572"/>
  <c r="L134" i="572"/>
  <c r="L150" i="572"/>
  <c r="L158" i="572"/>
  <c r="L174" i="572"/>
  <c r="L188" i="572"/>
  <c r="J212" i="572"/>
  <c r="J222" i="572"/>
  <c r="J100" i="572"/>
  <c r="L39" i="572"/>
  <c r="L72" i="572"/>
  <c r="J79" i="572"/>
  <c r="J97" i="572"/>
  <c r="L131" i="572"/>
  <c r="L155" i="572"/>
  <c r="L182" i="572"/>
  <c r="J206" i="572"/>
  <c r="L212" i="572"/>
  <c r="J218" i="572"/>
  <c r="L296" i="572"/>
  <c r="J283" i="572"/>
  <c r="R286" i="572"/>
  <c r="J289" i="572"/>
  <c r="R292" i="572"/>
  <c r="J295" i="572"/>
  <c r="R298" i="572"/>
  <c r="J301" i="572"/>
  <c r="R304" i="572"/>
  <c r="J307" i="572"/>
  <c r="R310" i="572"/>
  <c r="L283" i="572"/>
  <c r="L289" i="572"/>
  <c r="L295" i="572"/>
  <c r="L301" i="572"/>
  <c r="L307" i="572"/>
  <c r="R285" i="572"/>
  <c r="J288" i="572"/>
  <c r="R291" i="572"/>
  <c r="J294" i="572"/>
  <c r="R297" i="572"/>
  <c r="J300" i="572"/>
  <c r="J306" i="572"/>
  <c r="R309" i="572"/>
  <c r="L288" i="572"/>
  <c r="L294" i="572"/>
  <c r="L300" i="572"/>
  <c r="L306" i="572"/>
  <c r="R284" i="572"/>
  <c r="J287" i="572"/>
  <c r="J293" i="572"/>
  <c r="R296" i="572"/>
  <c r="J299" i="572"/>
  <c r="R302" i="572"/>
  <c r="J305" i="572"/>
  <c r="L287" i="572"/>
  <c r="L293" i="572"/>
  <c r="L299" i="572"/>
  <c r="L305" i="572"/>
  <c r="J286" i="572"/>
  <c r="J292" i="572"/>
  <c r="J298" i="572"/>
  <c r="J304" i="572"/>
  <c r="J310" i="572"/>
  <c r="J285" i="572"/>
  <c r="J291" i="572"/>
  <c r="J297" i="572"/>
  <c r="J303" i="572"/>
  <c r="J309" i="572"/>
  <c r="J229" i="572"/>
  <c r="R232" i="572"/>
  <c r="J235" i="572"/>
  <c r="R238" i="572"/>
  <c r="J241" i="572"/>
  <c r="R244" i="572"/>
  <c r="J247" i="572"/>
  <c r="R250" i="572"/>
  <c r="J253" i="572"/>
  <c r="R256" i="572"/>
  <c r="J259" i="572"/>
  <c r="R262" i="572"/>
  <c r="J265" i="572"/>
  <c r="R268" i="572"/>
  <c r="J271" i="572"/>
  <c r="R274" i="572"/>
  <c r="J277" i="572"/>
  <c r="R280" i="572"/>
  <c r="P11" i="572"/>
  <c r="L229" i="572"/>
  <c r="L235" i="572"/>
  <c r="L241" i="572"/>
  <c r="L247" i="572"/>
  <c r="L253" i="572"/>
  <c r="L259" i="572"/>
  <c r="L265" i="572"/>
  <c r="L271" i="572"/>
  <c r="L277" i="572"/>
  <c r="R231" i="572"/>
  <c r="J234" i="572"/>
  <c r="R237" i="572"/>
  <c r="J240" i="572"/>
  <c r="R243" i="572"/>
  <c r="J246" i="572"/>
  <c r="R249" i="572"/>
  <c r="J252" i="572"/>
  <c r="R255" i="572"/>
  <c r="J258" i="572"/>
  <c r="R261" i="572"/>
  <c r="J264" i="572"/>
  <c r="R267" i="572"/>
  <c r="J270" i="572"/>
  <c r="R273" i="572"/>
  <c r="J276" i="572"/>
  <c r="R279" i="572"/>
  <c r="J282" i="572"/>
  <c r="L282" i="572"/>
  <c r="J232" i="572"/>
  <c r="J238" i="572"/>
  <c r="J244" i="572"/>
  <c r="J250" i="572"/>
  <c r="J256" i="572"/>
  <c r="J262" i="572"/>
  <c r="J268" i="572"/>
  <c r="J274" i="572"/>
  <c r="J280" i="572"/>
  <c r="J279" i="572"/>
  <c r="L176" i="572"/>
  <c r="L175" i="572"/>
  <c r="L181" i="572"/>
  <c r="L187" i="572"/>
  <c r="L193" i="572"/>
  <c r="L199" i="572"/>
  <c r="L205" i="572"/>
  <c r="L211" i="572"/>
  <c r="L217" i="572"/>
  <c r="L223" i="572"/>
  <c r="R177" i="572"/>
  <c r="J180" i="572"/>
  <c r="R183" i="572"/>
  <c r="J186" i="572"/>
  <c r="R189" i="572"/>
  <c r="R195" i="572"/>
  <c r="J198" i="572"/>
  <c r="R201" i="572"/>
  <c r="J204" i="572"/>
  <c r="R207" i="572"/>
  <c r="R213" i="572"/>
  <c r="J228" i="572"/>
  <c r="L180" i="572"/>
  <c r="L198" i="572"/>
  <c r="L204" i="572"/>
  <c r="L210" i="572"/>
  <c r="L228" i="572"/>
  <c r="J179" i="572"/>
  <c r="R182" i="572"/>
  <c r="J185" i="572"/>
  <c r="R188" i="572"/>
  <c r="J191" i="572"/>
  <c r="R194" i="572"/>
  <c r="J197" i="572"/>
  <c r="J203" i="572"/>
  <c r="J209" i="572"/>
  <c r="J215" i="572"/>
  <c r="J227" i="572"/>
  <c r="L179" i="572"/>
  <c r="L185" i="572"/>
  <c r="L191" i="572"/>
  <c r="L197" i="572"/>
  <c r="L203" i="572"/>
  <c r="L209" i="572"/>
  <c r="J178" i="572"/>
  <c r="J208" i="572"/>
  <c r="J214" i="572"/>
  <c r="J220" i="572"/>
  <c r="J226" i="572"/>
  <c r="J177" i="572"/>
  <c r="J183" i="572"/>
  <c r="J189" i="572"/>
  <c r="J195" i="572"/>
  <c r="J201" i="572"/>
  <c r="J207" i="572"/>
  <c r="J213" i="572"/>
  <c r="J121" i="572"/>
  <c r="R124" i="572"/>
  <c r="J127" i="572"/>
  <c r="R130" i="572"/>
  <c r="J133" i="572"/>
  <c r="R136" i="572"/>
  <c r="J139" i="572"/>
  <c r="R142" i="572"/>
  <c r="J145" i="572"/>
  <c r="R148" i="572"/>
  <c r="J151" i="572"/>
  <c r="R154" i="572"/>
  <c r="J157" i="572"/>
  <c r="R160" i="572"/>
  <c r="J163" i="572"/>
  <c r="R166" i="572"/>
  <c r="J169" i="572"/>
  <c r="R172" i="572"/>
  <c r="L121" i="572"/>
  <c r="L127" i="572"/>
  <c r="L133" i="572"/>
  <c r="L139" i="572"/>
  <c r="L145" i="572"/>
  <c r="L151" i="572"/>
  <c r="L157" i="572"/>
  <c r="L163" i="572"/>
  <c r="L169" i="572"/>
  <c r="R123" i="572"/>
  <c r="J126" i="572"/>
  <c r="R129" i="572"/>
  <c r="J132" i="572"/>
  <c r="R135" i="572"/>
  <c r="J138" i="572"/>
  <c r="R141" i="572"/>
  <c r="J144" i="572"/>
  <c r="R147" i="572"/>
  <c r="J150" i="572"/>
  <c r="R153" i="572"/>
  <c r="J156" i="572"/>
  <c r="R159" i="572"/>
  <c r="J162" i="572"/>
  <c r="R165" i="572"/>
  <c r="J168" i="572"/>
  <c r="R171" i="572"/>
  <c r="J174" i="572"/>
  <c r="R122" i="572"/>
  <c r="J125" i="572"/>
  <c r="R128" i="572"/>
  <c r="J131" i="572"/>
  <c r="R134" i="572"/>
  <c r="J137" i="572"/>
  <c r="R140" i="572"/>
  <c r="J143" i="572"/>
  <c r="R146" i="572"/>
  <c r="J149" i="572"/>
  <c r="R152" i="572"/>
  <c r="J155" i="572"/>
  <c r="R158" i="572"/>
  <c r="J161" i="572"/>
  <c r="R164" i="572"/>
  <c r="J167" i="572"/>
  <c r="R170" i="572"/>
  <c r="J173" i="572"/>
  <c r="J124" i="572"/>
  <c r="J130" i="572"/>
  <c r="J136" i="572"/>
  <c r="J142" i="572"/>
  <c r="J148" i="572"/>
  <c r="J154" i="572"/>
  <c r="J160" i="572"/>
  <c r="J166" i="572"/>
  <c r="J172" i="572"/>
  <c r="J123" i="572"/>
  <c r="J129" i="572"/>
  <c r="J135" i="572"/>
  <c r="J141" i="572"/>
  <c r="J147" i="572"/>
  <c r="J153" i="572"/>
  <c r="J159" i="572"/>
  <c r="J165" i="572"/>
  <c r="J171" i="572"/>
  <c r="P10" i="572"/>
  <c r="L68" i="572"/>
  <c r="L74" i="572"/>
  <c r="L80" i="572"/>
  <c r="L86" i="572"/>
  <c r="L92" i="572"/>
  <c r="L98" i="572"/>
  <c r="L104" i="572"/>
  <c r="L110" i="572"/>
  <c r="L116" i="572"/>
  <c r="N10" i="572"/>
  <c r="L103" i="572"/>
  <c r="L109" i="572"/>
  <c r="L115" i="572"/>
  <c r="L120" i="572"/>
  <c r="R68" i="572"/>
  <c r="J71" i="572"/>
  <c r="R74" i="572"/>
  <c r="J77" i="572"/>
  <c r="R80" i="572"/>
  <c r="J83" i="572"/>
  <c r="R86" i="572"/>
  <c r="J89" i="572"/>
  <c r="R92" i="572"/>
  <c r="J95" i="572"/>
  <c r="R98" i="572"/>
  <c r="J101" i="572"/>
  <c r="R104" i="572"/>
  <c r="J107" i="572"/>
  <c r="R110" i="572"/>
  <c r="J113" i="572"/>
  <c r="R116" i="572"/>
  <c r="J119" i="572"/>
  <c r="L71" i="572"/>
  <c r="L77" i="572"/>
  <c r="L83" i="572"/>
  <c r="L89" i="572"/>
  <c r="L95" i="572"/>
  <c r="L101" i="572"/>
  <c r="L107" i="572"/>
  <c r="L113" i="572"/>
  <c r="J70" i="572"/>
  <c r="J76" i="572"/>
  <c r="J118" i="572"/>
  <c r="R12" i="574"/>
  <c r="R11" i="574" s="1"/>
  <c r="J12" i="574"/>
  <c r="L13" i="575"/>
  <c r="P10" i="575"/>
  <c r="S11" i="575"/>
  <c r="E8" i="575" s="1"/>
  <c r="J14" i="576"/>
  <c r="L14" i="576"/>
  <c r="M11" i="576"/>
  <c r="N10" i="576"/>
  <c r="S11" i="576"/>
  <c r="E8" i="576" s="1"/>
  <c r="L15" i="577"/>
  <c r="J19" i="577"/>
  <c r="L27" i="577"/>
  <c r="J31" i="577"/>
  <c r="R20" i="577"/>
  <c r="R32" i="577"/>
  <c r="R12" i="577"/>
  <c r="R24" i="577"/>
  <c r="S11" i="577"/>
  <c r="E8" i="577" s="1"/>
  <c r="R19" i="577"/>
  <c r="J21" i="577"/>
  <c r="R31" i="577"/>
  <c r="J13" i="577"/>
  <c r="J25" i="577"/>
  <c r="N11" i="578"/>
  <c r="R15" i="578"/>
  <c r="J21" i="578"/>
  <c r="R27" i="578"/>
  <c r="L21" i="578"/>
  <c r="R23" i="578"/>
  <c r="R18" i="578"/>
  <c r="J27" i="578"/>
  <c r="O11" i="578"/>
  <c r="P10" i="578"/>
  <c r="R12" i="578"/>
  <c r="R24" i="578"/>
  <c r="S11" i="578"/>
  <c r="E8" i="578" s="1"/>
  <c r="N11" i="582"/>
  <c r="M10" i="581"/>
  <c r="R12" i="583"/>
  <c r="O10" i="579"/>
  <c r="Q10" i="579" s="1"/>
  <c r="E5" i="579" s="1"/>
  <c r="M11" i="580"/>
  <c r="S11" i="584"/>
  <c r="E8" i="584" s="1"/>
  <c r="O10" i="584"/>
  <c r="O10" i="585"/>
  <c r="R16" i="585"/>
  <c r="P11" i="585"/>
  <c r="S11" i="585"/>
  <c r="E8" i="585" s="1"/>
  <c r="R22" i="585"/>
  <c r="M10" i="585"/>
  <c r="J13" i="585"/>
  <c r="J16" i="585"/>
  <c r="P10" i="585"/>
  <c r="N10" i="585"/>
  <c r="L12" i="585"/>
  <c r="T11" i="585"/>
  <c r="E7" i="585" s="1"/>
  <c r="R20" i="585"/>
  <c r="M11" i="585"/>
  <c r="R13" i="589"/>
  <c r="L13" i="589"/>
  <c r="P11" i="590"/>
  <c r="R12" i="586"/>
  <c r="R12" i="596"/>
  <c r="L13" i="598"/>
  <c r="H16" i="599"/>
  <c r="H10" i="599" s="1"/>
  <c r="M10" i="597"/>
  <c r="R14" i="599"/>
  <c r="P11" i="597"/>
  <c r="J13" i="600"/>
  <c r="J12" i="603"/>
  <c r="L12" i="603"/>
  <c r="T11" i="603"/>
  <c r="E7" i="603" s="1"/>
  <c r="O10" i="591"/>
  <c r="N11" i="593"/>
  <c r="P10" i="595"/>
  <c r="J12" i="599"/>
  <c r="S11" i="599"/>
  <c r="E8" i="599" s="1"/>
  <c r="S11" i="600"/>
  <c r="E8" i="600" s="1"/>
  <c r="H14" i="603"/>
  <c r="H10" i="603" s="1"/>
  <c r="R12" i="591"/>
  <c r="M11" i="591"/>
  <c r="J15" i="593"/>
  <c r="H13" i="594"/>
  <c r="H10" i="594" s="1"/>
  <c r="O11" i="594"/>
  <c r="M10" i="598"/>
  <c r="L12" i="599"/>
  <c r="P10" i="599"/>
  <c r="J13" i="603"/>
  <c r="P10" i="603"/>
  <c r="R12" i="588"/>
  <c r="N10" i="588"/>
  <c r="N10" i="590"/>
  <c r="S11" i="591"/>
  <c r="E8" i="591" s="1"/>
  <c r="P10" i="593"/>
  <c r="P11" i="594"/>
  <c r="Q11" i="594" s="1"/>
  <c r="O10" i="596"/>
  <c r="T11" i="597"/>
  <c r="E7" i="597" s="1"/>
  <c r="H14" i="600"/>
  <c r="H10" i="600" s="1"/>
  <c r="R12" i="601"/>
  <c r="M11" i="602"/>
  <c r="P10" i="587"/>
  <c r="H13" i="587"/>
  <c r="H10" i="587" s="1"/>
  <c r="S11" i="587"/>
  <c r="E8" i="587" s="1"/>
  <c r="L13" i="590"/>
  <c r="R12" i="593"/>
  <c r="N10" i="599"/>
  <c r="J15" i="599"/>
  <c r="S11" i="593"/>
  <c r="E8" i="593" s="1"/>
  <c r="J14" i="593"/>
  <c r="N11" i="594"/>
  <c r="S11" i="595"/>
  <c r="E8" i="595" s="1"/>
  <c r="H14" i="596"/>
  <c r="H10" i="596" s="1"/>
  <c r="M11" i="600"/>
  <c r="O10" i="603"/>
  <c r="T11" i="589"/>
  <c r="E7" i="589" s="1"/>
  <c r="H16" i="597"/>
  <c r="H10" i="597" s="1"/>
  <c r="J14" i="599"/>
  <c r="J12" i="600"/>
  <c r="N10" i="600"/>
  <c r="P11" i="600"/>
  <c r="N11" i="586"/>
  <c r="J12" i="587"/>
  <c r="P10" i="592"/>
  <c r="O10" i="594"/>
  <c r="O10" i="595"/>
  <c r="L12" i="596"/>
  <c r="R12" i="599"/>
  <c r="H14" i="589"/>
  <c r="H10" i="589" s="1"/>
  <c r="M11" i="590"/>
  <c r="J13" i="593"/>
  <c r="R18" i="593"/>
  <c r="R11" i="593" s="1"/>
  <c r="M11" i="594"/>
  <c r="S11" i="596"/>
  <c r="E8" i="596" s="1"/>
  <c r="J13" i="597"/>
  <c r="N10" i="598"/>
  <c r="R15" i="599"/>
  <c r="N10" i="602"/>
  <c r="N11" i="587"/>
  <c r="M11" i="589"/>
  <c r="L12" i="592"/>
  <c r="L16" i="593"/>
  <c r="O10" i="599"/>
  <c r="N11" i="601"/>
  <c r="O11" i="587"/>
  <c r="T11" i="587"/>
  <c r="E7" i="587" s="1"/>
  <c r="N11" i="589"/>
  <c r="N11" i="595"/>
  <c r="P11" i="596"/>
  <c r="M11" i="599"/>
  <c r="M10" i="601"/>
  <c r="S11" i="603"/>
  <c r="E8" i="603" s="1"/>
  <c r="M10" i="603"/>
  <c r="L13" i="604"/>
  <c r="J16" i="604"/>
  <c r="R14" i="604"/>
  <c r="L16" i="604"/>
  <c r="H37" i="604"/>
  <c r="H10" i="604" s="1"/>
  <c r="R20" i="604"/>
  <c r="R29" i="604"/>
  <c r="M10" i="604"/>
  <c r="J24" i="604"/>
  <c r="O11" i="604"/>
  <c r="J33" i="604"/>
  <c r="O10" i="604"/>
  <c r="S11" i="604"/>
  <c r="E8" i="604" s="1"/>
  <c r="J27" i="604"/>
  <c r="J36" i="604"/>
  <c r="N10" i="604"/>
  <c r="T11" i="604"/>
  <c r="E7" i="604" s="1"/>
  <c r="O10" i="605"/>
  <c r="J13" i="609"/>
  <c r="R14" i="609"/>
  <c r="P10" i="609"/>
  <c r="N10" i="609"/>
  <c r="N11" i="611"/>
  <c r="Q11" i="611" s="1"/>
  <c r="P10" i="611"/>
  <c r="P10" i="613"/>
  <c r="P11" i="616"/>
  <c r="J12" i="617"/>
  <c r="J13" i="617" s="1"/>
  <c r="J10" i="617" s="1"/>
  <c r="P10" i="619"/>
  <c r="R13" i="618"/>
  <c r="L12" i="621"/>
  <c r="J13" i="623"/>
  <c r="J14" i="623" s="1"/>
  <c r="J10" i="623" s="1"/>
  <c r="R12" i="622"/>
  <c r="R12" i="605"/>
  <c r="M10" i="605"/>
  <c r="H19" i="609"/>
  <c r="H10" i="609" s="1"/>
  <c r="R17" i="609"/>
  <c r="N10" i="610"/>
  <c r="T11" i="613"/>
  <c r="E7" i="613" s="1"/>
  <c r="M11" i="616"/>
  <c r="S11" i="620"/>
  <c r="E8" i="620" s="1"/>
  <c r="N10" i="622"/>
  <c r="J15" i="626"/>
  <c r="N11" i="609"/>
  <c r="R13" i="609"/>
  <c r="S11" i="611"/>
  <c r="E8" i="611" s="1"/>
  <c r="J15" i="616"/>
  <c r="R12" i="617"/>
  <c r="R11" i="617" s="1"/>
  <c r="S11" i="618"/>
  <c r="E8" i="618" s="1"/>
  <c r="O10" i="619"/>
  <c r="L12" i="623"/>
  <c r="N11" i="623"/>
  <c r="L18" i="626"/>
  <c r="T11" i="607"/>
  <c r="E7" i="607" s="1"/>
  <c r="O10" i="607"/>
  <c r="L15" i="609"/>
  <c r="R12" i="610"/>
  <c r="P11" i="611"/>
  <c r="M10" i="612"/>
  <c r="N10" i="613"/>
  <c r="M11" i="613"/>
  <c r="N11" i="616"/>
  <c r="L15" i="616"/>
  <c r="T11" i="620"/>
  <c r="E7" i="620" s="1"/>
  <c r="O10" i="623"/>
  <c r="R12" i="625"/>
  <c r="R16" i="626"/>
  <c r="P11" i="608"/>
  <c r="N11" i="608"/>
  <c r="P11" i="609"/>
  <c r="S11" i="610"/>
  <c r="E8" i="610" s="1"/>
  <c r="O10" i="614"/>
  <c r="O11" i="614"/>
  <c r="N11" i="618"/>
  <c r="P10" i="622"/>
  <c r="T11" i="622"/>
  <c r="E7" i="622" s="1"/>
  <c r="S11" i="625"/>
  <c r="E8" i="625" s="1"/>
  <c r="S11" i="626"/>
  <c r="E8" i="626" s="1"/>
  <c r="S11" i="609"/>
  <c r="E8" i="609" s="1"/>
  <c r="N10" i="612"/>
  <c r="P11" i="621"/>
  <c r="J14" i="609"/>
  <c r="J17" i="609"/>
  <c r="O10" i="610"/>
  <c r="L12" i="613"/>
  <c r="P10" i="618"/>
  <c r="S11" i="619"/>
  <c r="E8" i="619" s="1"/>
  <c r="R12" i="621"/>
  <c r="R11" i="621" s="1"/>
  <c r="P10" i="623"/>
  <c r="H14" i="623"/>
  <c r="H10" i="623" s="1"/>
  <c r="P10" i="605"/>
  <c r="M11" i="611"/>
  <c r="P10" i="616"/>
  <c r="M10" i="617"/>
  <c r="R12" i="623"/>
  <c r="R11" i="623" s="1"/>
  <c r="M10" i="624"/>
  <c r="R18" i="626"/>
  <c r="S11" i="605"/>
  <c r="E8" i="605" s="1"/>
  <c r="S11" i="608"/>
  <c r="E8" i="608" s="1"/>
  <c r="T11" i="611"/>
  <c r="E7" i="611" s="1"/>
  <c r="T11" i="617"/>
  <c r="E7" i="617" s="1"/>
  <c r="M11" i="620"/>
  <c r="T11" i="605"/>
  <c r="E7" i="605" s="1"/>
  <c r="J12" i="611"/>
  <c r="O11" i="612"/>
  <c r="J13" i="622"/>
  <c r="J12" i="625"/>
  <c r="H20" i="626"/>
  <c r="H10" i="626" s="1"/>
  <c r="J12" i="610"/>
  <c r="N10" i="611"/>
  <c r="H13" i="612"/>
  <c r="H10" i="612" s="1"/>
  <c r="N11" i="615"/>
  <c r="J13" i="616"/>
  <c r="T11" i="619"/>
  <c r="E7" i="619" s="1"/>
  <c r="L13" i="622"/>
  <c r="L10" i="622" s="1"/>
  <c r="L12" i="626"/>
  <c r="J16" i="626"/>
  <c r="N11" i="607"/>
  <c r="O11" i="615"/>
  <c r="J19" i="627"/>
  <c r="N11" i="627"/>
  <c r="R13" i="627"/>
  <c r="L22" i="627"/>
  <c r="P10" i="627"/>
  <c r="J14" i="627"/>
  <c r="M10" i="627"/>
  <c r="R22" i="627"/>
  <c r="J13" i="627"/>
  <c r="N10" i="627"/>
  <c r="R14" i="627"/>
  <c r="J12" i="628"/>
  <c r="J15" i="628"/>
  <c r="R20" i="628"/>
  <c r="R24" i="628"/>
  <c r="N11" i="628"/>
  <c r="P10" i="628"/>
  <c r="R12" i="628"/>
  <c r="J21" i="628"/>
  <c r="L20" i="628"/>
  <c r="J24" i="628"/>
  <c r="P11" i="628"/>
  <c r="R14" i="628"/>
  <c r="R18" i="628"/>
  <c r="N10" i="630"/>
  <c r="T11" i="630"/>
  <c r="E7" i="630" s="1"/>
  <c r="R14" i="631"/>
  <c r="P10" i="631"/>
  <c r="R12" i="631"/>
  <c r="J13" i="630"/>
  <c r="L15" i="631"/>
  <c r="L13" i="630"/>
  <c r="L16" i="630"/>
  <c r="H13" i="629"/>
  <c r="H10" i="629" s="1"/>
  <c r="J14" i="631"/>
  <c r="N11" i="629"/>
  <c r="H18" i="630"/>
  <c r="H10" i="630" s="1"/>
  <c r="L13" i="631"/>
  <c r="N11" i="630"/>
  <c r="R16" i="630"/>
  <c r="P10" i="630"/>
  <c r="S11" i="629"/>
  <c r="E8" i="629" s="1"/>
  <c r="S11" i="630"/>
  <c r="E8" i="630" s="1"/>
  <c r="M11" i="631"/>
  <c r="P11" i="631"/>
  <c r="R13" i="631"/>
  <c r="J14" i="632"/>
  <c r="L17" i="632"/>
  <c r="R31" i="632"/>
  <c r="R37" i="632"/>
  <c r="J13" i="632"/>
  <c r="J20" i="632"/>
  <c r="L23" i="632"/>
  <c r="L16" i="632"/>
  <c r="L29" i="632"/>
  <c r="L35" i="632"/>
  <c r="M10" i="632"/>
  <c r="N10" i="632"/>
  <c r="R17" i="632"/>
  <c r="L19" i="632"/>
  <c r="J32" i="632"/>
  <c r="J38" i="632"/>
  <c r="R23" i="632"/>
  <c r="J31" i="632"/>
  <c r="J37" i="632"/>
  <c r="O11" i="632"/>
  <c r="M11" i="634"/>
  <c r="J15" i="634"/>
  <c r="P10" i="634"/>
  <c r="N10" i="634"/>
  <c r="M11" i="636"/>
  <c r="J18" i="636"/>
  <c r="O10" i="636"/>
  <c r="J13" i="637"/>
  <c r="L13" i="637"/>
  <c r="D10" i="603"/>
  <c r="P11" i="637"/>
  <c r="S11" i="638"/>
  <c r="E8" i="638" s="1"/>
  <c r="M11" i="638"/>
  <c r="T11" i="638"/>
  <c r="E7" i="638" s="1"/>
  <c r="T11" i="639"/>
  <c r="E7" i="639" s="1"/>
  <c r="L12" i="639"/>
  <c r="L13" i="640"/>
  <c r="L15" i="642"/>
  <c r="R14" i="642"/>
  <c r="T11" i="643"/>
  <c r="E7" i="643" s="1"/>
  <c r="R17" i="643"/>
  <c r="R13" i="643"/>
  <c r="S11" i="643"/>
  <c r="E8" i="643" s="1"/>
  <c r="J12" i="645"/>
  <c r="P10" i="644"/>
  <c r="P10" i="647"/>
  <c r="J12" i="647"/>
  <c r="H32" i="648"/>
  <c r="H10" i="648" s="1"/>
  <c r="J15" i="648"/>
  <c r="R20" i="648"/>
  <c r="J22" i="648"/>
  <c r="R24" i="648"/>
  <c r="T11" i="648"/>
  <c r="E7" i="648" s="1"/>
  <c r="L22" i="648"/>
  <c r="L14" i="648"/>
  <c r="J18" i="648"/>
  <c r="R12" i="648"/>
  <c r="J21" i="648"/>
  <c r="R26" i="648"/>
  <c r="J28" i="648"/>
  <c r="R30" i="648"/>
  <c r="R14" i="648"/>
  <c r="J16" i="648"/>
  <c r="R18" i="648"/>
  <c r="J27" i="648"/>
  <c r="R13" i="649"/>
  <c r="T11" i="649"/>
  <c r="E7" i="649" s="1"/>
  <c r="J13" i="649"/>
  <c r="M11" i="652"/>
  <c r="L12" i="655"/>
  <c r="O10" i="656"/>
  <c r="D10" i="568"/>
  <c r="O11" i="657"/>
  <c r="S11" i="657"/>
  <c r="E8" i="657" s="1"/>
  <c r="M11" i="658"/>
  <c r="Q11" i="658" s="1"/>
  <c r="O11" i="658"/>
  <c r="P11" i="658"/>
  <c r="N10" i="658"/>
  <c r="Q10" i="658" s="1"/>
  <c r="E5" i="658" s="1"/>
  <c r="D10" i="597"/>
  <c r="D10" i="550"/>
  <c r="D10" i="562"/>
  <c r="D10" i="589"/>
  <c r="D10" i="584"/>
  <c r="F1" i="529"/>
  <c r="D10" i="620"/>
  <c r="D10" i="540"/>
  <c r="D10" i="553"/>
  <c r="D10" i="581"/>
  <c r="D10" i="548"/>
  <c r="D10" i="600"/>
  <c r="D10" i="626"/>
  <c r="D10" i="533"/>
  <c r="D10" i="552"/>
  <c r="D10" i="570"/>
  <c r="D10" i="575"/>
  <c r="D10" i="549"/>
  <c r="D10" i="536"/>
  <c r="D10" i="573"/>
  <c r="D10" i="593"/>
  <c r="D10" i="628"/>
  <c r="D10" i="567"/>
  <c r="D10" i="578"/>
  <c r="D10" i="611"/>
  <c r="D10" i="554"/>
  <c r="D10" i="594"/>
  <c r="D10" i="619"/>
  <c r="D10" i="551"/>
  <c r="D10" i="645"/>
  <c r="D10" i="539"/>
  <c r="D10" i="602"/>
  <c r="D10" i="638"/>
  <c r="D10" i="555"/>
  <c r="D10" i="560"/>
  <c r="D10" i="579"/>
  <c r="D10" i="608"/>
  <c r="D10" i="615"/>
  <c r="D10" i="622"/>
  <c r="D10" i="643"/>
  <c r="D10" i="557"/>
  <c r="D10" i="572"/>
  <c r="D10" i="576"/>
  <c r="D10" i="601"/>
  <c r="D10" i="607"/>
  <c r="Q10" i="530"/>
  <c r="E5" i="530" s="1"/>
  <c r="D10" i="657"/>
  <c r="P11" i="657"/>
  <c r="R12" i="657"/>
  <c r="R14" i="530"/>
  <c r="J17" i="530"/>
  <c r="R20" i="530"/>
  <c r="J23" i="530"/>
  <c r="D10" i="531"/>
  <c r="P11" i="531"/>
  <c r="R12" i="531"/>
  <c r="J15" i="531"/>
  <c r="R18" i="531"/>
  <c r="R27" i="532"/>
  <c r="L27" i="532"/>
  <c r="J27" i="532"/>
  <c r="H13" i="533"/>
  <c r="H10" i="533" s="1"/>
  <c r="S11" i="534"/>
  <c r="E8" i="534" s="1"/>
  <c r="P10" i="535"/>
  <c r="P10" i="538"/>
  <c r="N11" i="539"/>
  <c r="N10" i="539"/>
  <c r="H14" i="540"/>
  <c r="H10" i="540" s="1"/>
  <c r="M10" i="541"/>
  <c r="J17" i="541"/>
  <c r="L17" i="541"/>
  <c r="R17" i="541"/>
  <c r="H14" i="657"/>
  <c r="H10" i="657" s="1"/>
  <c r="M11" i="532"/>
  <c r="O11" i="530"/>
  <c r="L16" i="530"/>
  <c r="L14" i="531"/>
  <c r="O10" i="532"/>
  <c r="N11" i="533"/>
  <c r="N10" i="533"/>
  <c r="M10" i="657"/>
  <c r="J13" i="657"/>
  <c r="D10" i="530"/>
  <c r="P11" i="530"/>
  <c r="J15" i="530"/>
  <c r="J21" i="530"/>
  <c r="J13" i="531"/>
  <c r="J19" i="531"/>
  <c r="P11" i="532"/>
  <c r="J18" i="532"/>
  <c r="R18" i="532"/>
  <c r="M11" i="534"/>
  <c r="O11" i="536"/>
  <c r="L12" i="538"/>
  <c r="J12" i="538"/>
  <c r="H13" i="538"/>
  <c r="H10" i="538" s="1"/>
  <c r="R12" i="538"/>
  <c r="N10" i="541"/>
  <c r="L15" i="530"/>
  <c r="L21" i="530"/>
  <c r="H26" i="530"/>
  <c r="H10" i="530" s="1"/>
  <c r="L13" i="531"/>
  <c r="L19" i="531"/>
  <c r="S11" i="532"/>
  <c r="E8" i="532" s="1"/>
  <c r="P10" i="533"/>
  <c r="Q10" i="533" s="1"/>
  <c r="E5" i="533" s="1"/>
  <c r="M11" i="538"/>
  <c r="L22" i="530"/>
  <c r="J12" i="657"/>
  <c r="J14" i="530"/>
  <c r="J20" i="530"/>
  <c r="J12" i="531"/>
  <c r="J18" i="531"/>
  <c r="R23" i="532"/>
  <c r="J29" i="532"/>
  <c r="M10" i="537"/>
  <c r="M11" i="537"/>
  <c r="L12" i="529"/>
  <c r="L13" i="657"/>
  <c r="L10" i="657" s="1"/>
  <c r="L12" i="531"/>
  <c r="O11" i="532"/>
  <c r="R21" i="532"/>
  <c r="L21" i="532"/>
  <c r="J21" i="532"/>
  <c r="P11" i="534"/>
  <c r="H13" i="536"/>
  <c r="H10" i="536" s="1"/>
  <c r="S11" i="536"/>
  <c r="E8" i="536" s="1"/>
  <c r="T11" i="537"/>
  <c r="E7" i="537" s="1"/>
  <c r="O10" i="538"/>
  <c r="O11" i="538"/>
  <c r="N10" i="657"/>
  <c r="R12" i="529"/>
  <c r="J17" i="532"/>
  <c r="T11" i="533"/>
  <c r="E7" i="533" s="1"/>
  <c r="N10" i="534"/>
  <c r="L12" i="535"/>
  <c r="J12" i="535"/>
  <c r="H13" i="535"/>
  <c r="H10" i="535" s="1"/>
  <c r="R12" i="535"/>
  <c r="P11" i="536"/>
  <c r="O11" i="539"/>
  <c r="J24" i="532"/>
  <c r="R24" i="532"/>
  <c r="O11" i="533"/>
  <c r="O11" i="534"/>
  <c r="M11" i="535"/>
  <c r="M10" i="535"/>
  <c r="M10" i="536"/>
  <c r="O10" i="536"/>
  <c r="P11" i="537"/>
  <c r="N11" i="537"/>
  <c r="S11" i="538"/>
  <c r="E8" i="538" s="1"/>
  <c r="M10" i="539"/>
  <c r="R15" i="532"/>
  <c r="L15" i="532"/>
  <c r="J15" i="532"/>
  <c r="J30" i="532"/>
  <c r="R30" i="532"/>
  <c r="L24" i="532"/>
  <c r="M10" i="534"/>
  <c r="N11" i="536"/>
  <c r="N10" i="536"/>
  <c r="N10" i="537"/>
  <c r="H13" i="537"/>
  <c r="H10" i="537" s="1"/>
  <c r="T11" i="538"/>
  <c r="E7" i="538" s="1"/>
  <c r="J13" i="539"/>
  <c r="J10" i="539" s="1"/>
  <c r="S11" i="540"/>
  <c r="E8" i="540" s="1"/>
  <c r="J12" i="532"/>
  <c r="H33" i="532"/>
  <c r="H10" i="532" s="1"/>
  <c r="R12" i="532"/>
  <c r="R29" i="532"/>
  <c r="O10" i="534"/>
  <c r="H14" i="534"/>
  <c r="H10" i="534" s="1"/>
  <c r="O10" i="535"/>
  <c r="O11" i="535"/>
  <c r="O11" i="537"/>
  <c r="P10" i="537"/>
  <c r="N10" i="540"/>
  <c r="Q10" i="540" s="1"/>
  <c r="E5" i="540" s="1"/>
  <c r="N10" i="543"/>
  <c r="O10" i="544"/>
  <c r="O11" i="545"/>
  <c r="O10" i="545"/>
  <c r="O11" i="540"/>
  <c r="M11" i="541"/>
  <c r="R15" i="541"/>
  <c r="J15" i="541"/>
  <c r="O11" i="543"/>
  <c r="O10" i="543"/>
  <c r="P11" i="544"/>
  <c r="O11" i="544"/>
  <c r="R12" i="545"/>
  <c r="L12" i="545"/>
  <c r="J12" i="545"/>
  <c r="H13" i="545"/>
  <c r="H10" i="545" s="1"/>
  <c r="D10" i="535"/>
  <c r="P11" i="535"/>
  <c r="N11" i="540"/>
  <c r="M11" i="542"/>
  <c r="S11" i="544"/>
  <c r="E8" i="544" s="1"/>
  <c r="M11" i="545"/>
  <c r="M10" i="545"/>
  <c r="S11" i="545"/>
  <c r="E8" i="545" s="1"/>
  <c r="H13" i="539"/>
  <c r="H10" i="539" s="1"/>
  <c r="P11" i="540"/>
  <c r="O10" i="541"/>
  <c r="J18" i="541"/>
  <c r="R18" i="541"/>
  <c r="P10" i="543"/>
  <c r="N11" i="545"/>
  <c r="P11" i="547"/>
  <c r="O10" i="547"/>
  <c r="O11" i="547"/>
  <c r="P11" i="541"/>
  <c r="R17" i="543"/>
  <c r="J17" i="543"/>
  <c r="L10" i="544"/>
  <c r="T11" i="546"/>
  <c r="E7" i="546" s="1"/>
  <c r="S11" i="547"/>
  <c r="E8" i="547" s="1"/>
  <c r="H13" i="547"/>
  <c r="H10" i="547" s="1"/>
  <c r="L12" i="533"/>
  <c r="L12" i="536"/>
  <c r="L12" i="539"/>
  <c r="P10" i="541"/>
  <c r="S11" i="541"/>
  <c r="E8" i="541" s="1"/>
  <c r="R14" i="541"/>
  <c r="L14" i="541"/>
  <c r="R12" i="542"/>
  <c r="L12" i="542"/>
  <c r="H13" i="542"/>
  <c r="H10" i="542" s="1"/>
  <c r="N11" i="543"/>
  <c r="T11" i="543"/>
  <c r="E7" i="543" s="1"/>
  <c r="L17" i="543"/>
  <c r="P11" i="545"/>
  <c r="M10" i="538"/>
  <c r="J13" i="543"/>
  <c r="H18" i="543"/>
  <c r="H10" i="543" s="1"/>
  <c r="L13" i="543"/>
  <c r="H16" i="548"/>
  <c r="H10" i="548" s="1"/>
  <c r="N11" i="542"/>
  <c r="R16" i="543"/>
  <c r="L16" i="543"/>
  <c r="N10" i="544"/>
  <c r="N11" i="544"/>
  <c r="H13" i="544"/>
  <c r="H10" i="544" s="1"/>
  <c r="R20" i="541"/>
  <c r="L20" i="541"/>
  <c r="D10" i="542"/>
  <c r="P10" i="546"/>
  <c r="M11" i="547"/>
  <c r="P10" i="547"/>
  <c r="T11" i="548"/>
  <c r="E7" i="548" s="1"/>
  <c r="P11" i="542"/>
  <c r="P10" i="542"/>
  <c r="M11" i="544"/>
  <c r="N10" i="547"/>
  <c r="J12" i="541"/>
  <c r="R12" i="541"/>
  <c r="N10" i="542"/>
  <c r="M10" i="543"/>
  <c r="R13" i="543"/>
  <c r="N11" i="546"/>
  <c r="Q11" i="546" s="1"/>
  <c r="N10" i="546"/>
  <c r="L13" i="546"/>
  <c r="O10" i="549"/>
  <c r="O10" i="552"/>
  <c r="L12" i="553"/>
  <c r="J12" i="553"/>
  <c r="H33" i="553"/>
  <c r="H10" i="553" s="1"/>
  <c r="L30" i="553"/>
  <c r="J30" i="553"/>
  <c r="O10" i="546"/>
  <c r="N11" i="547"/>
  <c r="P10" i="549"/>
  <c r="M11" i="551"/>
  <c r="P10" i="552"/>
  <c r="T11" i="549"/>
  <c r="E7" i="549" s="1"/>
  <c r="S11" i="550"/>
  <c r="E8" i="550" s="1"/>
  <c r="T11" i="552"/>
  <c r="E7" i="552" s="1"/>
  <c r="N11" i="553"/>
  <c r="P10" i="553"/>
  <c r="M10" i="554"/>
  <c r="R14" i="543"/>
  <c r="R12" i="544"/>
  <c r="J13" i="544"/>
  <c r="J10" i="544" s="1"/>
  <c r="R12" i="547"/>
  <c r="O11" i="548"/>
  <c r="S11" i="549"/>
  <c r="E8" i="549" s="1"/>
  <c r="S11" i="552"/>
  <c r="E8" i="552" s="1"/>
  <c r="O10" i="553"/>
  <c r="Q10" i="555"/>
  <c r="E5" i="555" s="1"/>
  <c r="N11" i="548"/>
  <c r="O11" i="551"/>
  <c r="O10" i="551"/>
  <c r="L18" i="553"/>
  <c r="J18" i="553"/>
  <c r="P11" i="551"/>
  <c r="O11" i="554"/>
  <c r="P10" i="545"/>
  <c r="N10" i="548"/>
  <c r="P10" i="548"/>
  <c r="N11" i="551"/>
  <c r="N10" i="551"/>
  <c r="H13" i="552"/>
  <c r="H10" i="552" s="1"/>
  <c r="S11" i="553"/>
  <c r="E8" i="553" s="1"/>
  <c r="M11" i="553"/>
  <c r="P11" i="554"/>
  <c r="P10" i="554"/>
  <c r="N11" i="554"/>
  <c r="N10" i="554"/>
  <c r="S11" i="548"/>
  <c r="E8" i="548" s="1"/>
  <c r="J14" i="548"/>
  <c r="L14" i="548"/>
  <c r="L12" i="550"/>
  <c r="J12" i="550"/>
  <c r="H13" i="550"/>
  <c r="H10" i="550" s="1"/>
  <c r="P10" i="551"/>
  <c r="H13" i="551"/>
  <c r="H10" i="551" s="1"/>
  <c r="L24" i="553"/>
  <c r="J24" i="553"/>
  <c r="J12" i="549"/>
  <c r="L12" i="549"/>
  <c r="S11" i="551"/>
  <c r="E8" i="551" s="1"/>
  <c r="R18" i="553"/>
  <c r="R11" i="553" s="1"/>
  <c r="R11" i="554"/>
  <c r="M10" i="549"/>
  <c r="H13" i="549"/>
  <c r="H10" i="549" s="1"/>
  <c r="N11" i="550"/>
  <c r="P10" i="550"/>
  <c r="R11" i="551"/>
  <c r="M10" i="552"/>
  <c r="M11" i="552"/>
  <c r="N10" i="552"/>
  <c r="S11" i="554"/>
  <c r="E8" i="554" s="1"/>
  <c r="N11" i="549"/>
  <c r="O10" i="550"/>
  <c r="Q10" i="550" s="1"/>
  <c r="E5" i="550" s="1"/>
  <c r="N11" i="552"/>
  <c r="R11" i="552"/>
  <c r="M10" i="553"/>
  <c r="O11" i="550"/>
  <c r="L12" i="552"/>
  <c r="O11" i="553"/>
  <c r="L16" i="553"/>
  <c r="L22" i="553"/>
  <c r="L28" i="553"/>
  <c r="N11" i="558"/>
  <c r="N11" i="559"/>
  <c r="T11" i="560"/>
  <c r="E7" i="560" s="1"/>
  <c r="H38" i="559"/>
  <c r="H10" i="559" s="1"/>
  <c r="O11" i="559"/>
  <c r="O11" i="561"/>
  <c r="M11" i="555"/>
  <c r="P11" i="558"/>
  <c r="M11" i="561"/>
  <c r="O11" i="562"/>
  <c r="J12" i="551"/>
  <c r="J14" i="553"/>
  <c r="J20" i="553"/>
  <c r="J26" i="553"/>
  <c r="J32" i="553"/>
  <c r="O10" i="554"/>
  <c r="J12" i="554"/>
  <c r="H14" i="556"/>
  <c r="H10" i="556" s="1"/>
  <c r="L13" i="557"/>
  <c r="R13" i="557"/>
  <c r="M10" i="559"/>
  <c r="M11" i="559"/>
  <c r="S11" i="559"/>
  <c r="E8" i="559" s="1"/>
  <c r="M10" i="562"/>
  <c r="Q10" i="562" s="1"/>
  <c r="E5" i="562" s="1"/>
  <c r="M11" i="562"/>
  <c r="O11" i="549"/>
  <c r="L12" i="551"/>
  <c r="O11" i="552"/>
  <c r="L14" i="553"/>
  <c r="L20" i="553"/>
  <c r="L26" i="553"/>
  <c r="L32" i="553"/>
  <c r="L12" i="554"/>
  <c r="O11" i="555"/>
  <c r="J13" i="557"/>
  <c r="N10" i="559"/>
  <c r="T11" i="559"/>
  <c r="E7" i="559" s="1"/>
  <c r="S11" i="562"/>
  <c r="E8" i="562" s="1"/>
  <c r="M11" i="556"/>
  <c r="Q11" i="556" s="1"/>
  <c r="O10" i="559"/>
  <c r="T11" i="562"/>
  <c r="E7" i="562" s="1"/>
  <c r="R13" i="558"/>
  <c r="L13" i="558"/>
  <c r="R17" i="559"/>
  <c r="L17" i="559"/>
  <c r="M10" i="556"/>
  <c r="O10" i="556"/>
  <c r="O10" i="557"/>
  <c r="Q10" i="557" s="1"/>
  <c r="E5" i="557" s="1"/>
  <c r="J13" i="558"/>
  <c r="J15" i="558" s="1"/>
  <c r="J10" i="558" s="1"/>
  <c r="J17" i="559"/>
  <c r="R23" i="559"/>
  <c r="L23" i="559"/>
  <c r="M11" i="557"/>
  <c r="H15" i="558"/>
  <c r="H10" i="558" s="1"/>
  <c r="R29" i="559"/>
  <c r="L29" i="559"/>
  <c r="M10" i="560"/>
  <c r="N11" i="557"/>
  <c r="N10" i="558"/>
  <c r="J29" i="559"/>
  <c r="R35" i="559"/>
  <c r="L35" i="559"/>
  <c r="O10" i="560"/>
  <c r="H14" i="554"/>
  <c r="H10" i="554" s="1"/>
  <c r="H14" i="555"/>
  <c r="H10" i="555" s="1"/>
  <c r="O11" i="558"/>
  <c r="M11" i="560"/>
  <c r="L34" i="562"/>
  <c r="R34" i="562"/>
  <c r="J34" i="562"/>
  <c r="J12" i="555"/>
  <c r="M11" i="558"/>
  <c r="J12" i="556"/>
  <c r="J12" i="559"/>
  <c r="R15" i="559"/>
  <c r="R21" i="559"/>
  <c r="R27" i="559"/>
  <c r="R33" i="559"/>
  <c r="R13" i="560"/>
  <c r="R19" i="560"/>
  <c r="R25" i="560"/>
  <c r="R31" i="560"/>
  <c r="R37" i="560"/>
  <c r="R17" i="561"/>
  <c r="R23" i="561"/>
  <c r="R15" i="562"/>
  <c r="R21" i="562"/>
  <c r="R27" i="562"/>
  <c r="R53" i="562"/>
  <c r="L56" i="562"/>
  <c r="R58" i="562"/>
  <c r="J61" i="562"/>
  <c r="R14" i="563"/>
  <c r="T11" i="569"/>
  <c r="E7" i="569" s="1"/>
  <c r="L10" i="563"/>
  <c r="H16" i="563"/>
  <c r="H10" i="563" s="1"/>
  <c r="H14" i="557"/>
  <c r="H10" i="557" s="1"/>
  <c r="L15" i="560"/>
  <c r="L21" i="560"/>
  <c r="L27" i="560"/>
  <c r="L33" i="560"/>
  <c r="H38" i="560"/>
  <c r="H10" i="560" s="1"/>
  <c r="L13" i="561"/>
  <c r="L19" i="561"/>
  <c r="L17" i="562"/>
  <c r="L23" i="562"/>
  <c r="L29" i="562"/>
  <c r="J44" i="562"/>
  <c r="L65" i="562"/>
  <c r="O10" i="563"/>
  <c r="M11" i="563"/>
  <c r="J18" i="564"/>
  <c r="J19" i="564" s="1"/>
  <c r="J10" i="564" s="1"/>
  <c r="M11" i="568"/>
  <c r="M10" i="568"/>
  <c r="P11" i="568"/>
  <c r="P10" i="568"/>
  <c r="O10" i="558"/>
  <c r="R13" i="559"/>
  <c r="R19" i="559"/>
  <c r="R25" i="559"/>
  <c r="R31" i="559"/>
  <c r="R37" i="559"/>
  <c r="R17" i="560"/>
  <c r="R23" i="560"/>
  <c r="R29" i="560"/>
  <c r="R35" i="560"/>
  <c r="O10" i="561"/>
  <c r="J12" i="561"/>
  <c r="R15" i="561"/>
  <c r="R21" i="561"/>
  <c r="N11" i="562"/>
  <c r="R13" i="562"/>
  <c r="R19" i="562"/>
  <c r="R25" i="562"/>
  <c r="R41" i="562"/>
  <c r="L44" i="562"/>
  <c r="R46" i="562"/>
  <c r="J49" i="562"/>
  <c r="P10" i="563"/>
  <c r="L12" i="564"/>
  <c r="H19" i="564"/>
  <c r="H10" i="564" s="1"/>
  <c r="M10" i="567"/>
  <c r="P11" i="569"/>
  <c r="R56" i="562"/>
  <c r="M11" i="565"/>
  <c r="J15" i="559"/>
  <c r="J21" i="559"/>
  <c r="J27" i="559"/>
  <c r="J33" i="559"/>
  <c r="N11" i="563"/>
  <c r="M11" i="564"/>
  <c r="Q11" i="564" s="1"/>
  <c r="R11" i="565"/>
  <c r="M11" i="567"/>
  <c r="M11" i="569"/>
  <c r="Q11" i="569" s="1"/>
  <c r="O11" i="569"/>
  <c r="O10" i="569"/>
  <c r="Q10" i="569" s="1"/>
  <c r="E5" i="569" s="1"/>
  <c r="J32" i="562"/>
  <c r="R55" i="562"/>
  <c r="J58" i="562"/>
  <c r="R15" i="563"/>
  <c r="J16" i="563"/>
  <c r="J10" i="563" s="1"/>
  <c r="D10" i="564"/>
  <c r="O11" i="565"/>
  <c r="O10" i="565"/>
  <c r="O10" i="567"/>
  <c r="J37" i="562"/>
  <c r="S11" i="563"/>
  <c r="E8" i="563" s="1"/>
  <c r="M10" i="564"/>
  <c r="R18" i="564"/>
  <c r="O10" i="566"/>
  <c r="O11" i="567"/>
  <c r="O10" i="568"/>
  <c r="M11" i="570"/>
  <c r="R49" i="562"/>
  <c r="P10" i="564"/>
  <c r="S11" i="564"/>
  <c r="E8" i="564" s="1"/>
  <c r="M10" i="566"/>
  <c r="M11" i="566"/>
  <c r="P10" i="567"/>
  <c r="T11" i="568"/>
  <c r="E7" i="568" s="1"/>
  <c r="M10" i="570"/>
  <c r="J13" i="559"/>
  <c r="J19" i="559"/>
  <c r="J25" i="559"/>
  <c r="J31" i="559"/>
  <c r="J37" i="559"/>
  <c r="J17" i="560"/>
  <c r="J23" i="560"/>
  <c r="J29" i="560"/>
  <c r="J35" i="560"/>
  <c r="R12" i="564"/>
  <c r="T11" i="567"/>
  <c r="E7" i="567" s="1"/>
  <c r="T11" i="570"/>
  <c r="E7" i="570" s="1"/>
  <c r="R62" i="572"/>
  <c r="L62" i="572"/>
  <c r="J62" i="572"/>
  <c r="H147" i="562"/>
  <c r="H10" i="562" s="1"/>
  <c r="R43" i="562"/>
  <c r="J46" i="562"/>
  <c r="O11" i="566"/>
  <c r="L17" i="568"/>
  <c r="M10" i="572"/>
  <c r="R20" i="572"/>
  <c r="L20" i="572"/>
  <c r="J20" i="572"/>
  <c r="N11" i="573"/>
  <c r="T11" i="577"/>
  <c r="E7" i="577" s="1"/>
  <c r="R28" i="568"/>
  <c r="H14" i="570"/>
  <c r="H10" i="570" s="1"/>
  <c r="R12" i="570"/>
  <c r="L12" i="570"/>
  <c r="J12" i="570"/>
  <c r="L12" i="572"/>
  <c r="J12" i="572"/>
  <c r="O11" i="572"/>
  <c r="R50" i="572"/>
  <c r="L50" i="572"/>
  <c r="J50" i="572"/>
  <c r="O11" i="573"/>
  <c r="P10" i="565"/>
  <c r="J16" i="568"/>
  <c r="R23" i="568"/>
  <c r="P10" i="569"/>
  <c r="P11" i="570"/>
  <c r="R14" i="571"/>
  <c r="R11" i="571" s="1"/>
  <c r="M11" i="572"/>
  <c r="P10" i="573"/>
  <c r="S11" i="574"/>
  <c r="E8" i="574" s="1"/>
  <c r="M11" i="575"/>
  <c r="O11" i="576"/>
  <c r="Q11" i="576" s="1"/>
  <c r="T11" i="578"/>
  <c r="E7" i="578" s="1"/>
  <c r="R38" i="572"/>
  <c r="L38" i="572"/>
  <c r="J38" i="572"/>
  <c r="T11" i="574"/>
  <c r="E7" i="574" s="1"/>
  <c r="H33" i="566"/>
  <c r="H10" i="566" s="1"/>
  <c r="H14" i="567"/>
  <c r="H10" i="567" s="1"/>
  <c r="R11" i="567"/>
  <c r="J14" i="567"/>
  <c r="J10" i="567" s="1"/>
  <c r="O11" i="568"/>
  <c r="J20" i="568"/>
  <c r="R22" i="568"/>
  <c r="S11" i="569"/>
  <c r="E8" i="569" s="1"/>
  <c r="O11" i="570"/>
  <c r="O10" i="572"/>
  <c r="H311" i="572"/>
  <c r="H10" i="572" s="1"/>
  <c r="O11" i="575"/>
  <c r="P10" i="570"/>
  <c r="M10" i="571"/>
  <c r="P11" i="571"/>
  <c r="R26" i="572"/>
  <c r="L26" i="572"/>
  <c r="J26" i="572"/>
  <c r="M11" i="573"/>
  <c r="O10" i="577"/>
  <c r="L12" i="567"/>
  <c r="L10" i="567" s="1"/>
  <c r="N11" i="568"/>
  <c r="R26" i="568"/>
  <c r="N10" i="570"/>
  <c r="N10" i="571"/>
  <c r="N11" i="571"/>
  <c r="R12" i="572"/>
  <c r="T11" i="572"/>
  <c r="E7" i="572" s="1"/>
  <c r="L18" i="572"/>
  <c r="J18" i="572"/>
  <c r="R56" i="572"/>
  <c r="L56" i="572"/>
  <c r="J56" i="572"/>
  <c r="R11" i="575"/>
  <c r="M10" i="577"/>
  <c r="M11" i="577"/>
  <c r="S11" i="568"/>
  <c r="E8" i="568" s="1"/>
  <c r="L10" i="569"/>
  <c r="O11" i="571"/>
  <c r="S11" i="572"/>
  <c r="E8" i="572" s="1"/>
  <c r="R14" i="572"/>
  <c r="L14" i="572"/>
  <c r="J14" i="572"/>
  <c r="M10" i="573"/>
  <c r="J28" i="568"/>
  <c r="D10" i="569"/>
  <c r="R44" i="572"/>
  <c r="L44" i="572"/>
  <c r="J44" i="572"/>
  <c r="O10" i="574"/>
  <c r="T11" i="575"/>
  <c r="E7" i="575" s="1"/>
  <c r="M10" i="576"/>
  <c r="O11" i="577"/>
  <c r="M11" i="578"/>
  <c r="Q11" i="578" s="1"/>
  <c r="R11" i="569"/>
  <c r="H15" i="569"/>
  <c r="H10" i="569" s="1"/>
  <c r="L14" i="571"/>
  <c r="L10" i="571" s="1"/>
  <c r="J14" i="571"/>
  <c r="N11" i="572"/>
  <c r="M10" i="574"/>
  <c r="P10" i="574"/>
  <c r="P11" i="574"/>
  <c r="J12" i="569"/>
  <c r="P10" i="571"/>
  <c r="S11" i="571"/>
  <c r="E8" i="571" s="1"/>
  <c r="R32" i="572"/>
  <c r="L32" i="572"/>
  <c r="J32" i="572"/>
  <c r="H13" i="573"/>
  <c r="H10" i="573" s="1"/>
  <c r="R12" i="573"/>
  <c r="L12" i="573"/>
  <c r="J12" i="573"/>
  <c r="S11" i="573"/>
  <c r="E8" i="573" s="1"/>
  <c r="N10" i="574"/>
  <c r="N11" i="574"/>
  <c r="Q11" i="574" s="1"/>
  <c r="Q11" i="579"/>
  <c r="H14" i="575"/>
  <c r="H10" i="575" s="1"/>
  <c r="H30" i="578"/>
  <c r="H10" i="578" s="1"/>
  <c r="D10" i="580"/>
  <c r="J13" i="581"/>
  <c r="J10" i="581" s="1"/>
  <c r="H13" i="581"/>
  <c r="H10" i="581" s="1"/>
  <c r="J12" i="582"/>
  <c r="H14" i="582"/>
  <c r="H10" i="582" s="1"/>
  <c r="R12" i="582"/>
  <c r="R17" i="584"/>
  <c r="L17" i="584"/>
  <c r="J17" i="584"/>
  <c r="O11" i="586"/>
  <c r="O10" i="586"/>
  <c r="O10" i="570"/>
  <c r="O10" i="573"/>
  <c r="O10" i="576"/>
  <c r="J12" i="576"/>
  <c r="N11" i="577"/>
  <c r="J16" i="577"/>
  <c r="J22" i="577"/>
  <c r="J28" i="577"/>
  <c r="J14" i="578"/>
  <c r="J20" i="578"/>
  <c r="J26" i="578"/>
  <c r="J12" i="579"/>
  <c r="R11" i="581"/>
  <c r="L12" i="582"/>
  <c r="O10" i="587"/>
  <c r="L10" i="574"/>
  <c r="L10" i="575"/>
  <c r="L12" i="576"/>
  <c r="L16" i="577"/>
  <c r="L22" i="577"/>
  <c r="L28" i="577"/>
  <c r="L14" i="578"/>
  <c r="L20" i="578"/>
  <c r="L26" i="578"/>
  <c r="L12" i="579"/>
  <c r="L12" i="580"/>
  <c r="H13" i="580"/>
  <c r="H10" i="580" s="1"/>
  <c r="M11" i="582"/>
  <c r="M10" i="583"/>
  <c r="O11" i="585"/>
  <c r="M11" i="586"/>
  <c r="M10" i="586"/>
  <c r="M11" i="587"/>
  <c r="Q11" i="587" s="1"/>
  <c r="P10" i="589"/>
  <c r="M10" i="575"/>
  <c r="P11" i="577"/>
  <c r="M10" i="578"/>
  <c r="N11" i="583"/>
  <c r="N10" i="583"/>
  <c r="J13" i="584"/>
  <c r="H18" i="584"/>
  <c r="H10" i="584" s="1"/>
  <c r="R13" i="584"/>
  <c r="L13" i="584"/>
  <c r="H13" i="574"/>
  <c r="H10" i="574" s="1"/>
  <c r="H33" i="577"/>
  <c r="H10" i="577" s="1"/>
  <c r="N10" i="580"/>
  <c r="O10" i="582"/>
  <c r="M11" i="584"/>
  <c r="J24" i="572"/>
  <c r="J30" i="572"/>
  <c r="J36" i="572"/>
  <c r="J42" i="572"/>
  <c r="J48" i="572"/>
  <c r="J54" i="572"/>
  <c r="J60" i="572"/>
  <c r="J66" i="572"/>
  <c r="J13" i="574"/>
  <c r="J10" i="574" s="1"/>
  <c r="O10" i="575"/>
  <c r="J12" i="575"/>
  <c r="J14" i="577"/>
  <c r="J20" i="577"/>
  <c r="J26" i="577"/>
  <c r="J32" i="577"/>
  <c r="O10" i="578"/>
  <c r="J12" i="578"/>
  <c r="J18" i="578"/>
  <c r="J24" i="578"/>
  <c r="N11" i="581"/>
  <c r="N10" i="581"/>
  <c r="P11" i="582"/>
  <c r="P11" i="583"/>
  <c r="P10" i="583"/>
  <c r="M10" i="584"/>
  <c r="H13" i="579"/>
  <c r="H10" i="579" s="1"/>
  <c r="J13" i="580"/>
  <c r="J10" i="580" s="1"/>
  <c r="P10" i="581"/>
  <c r="O11" i="581"/>
  <c r="N10" i="582"/>
  <c r="S11" i="582"/>
  <c r="E8" i="582" s="1"/>
  <c r="O10" i="588"/>
  <c r="O11" i="588"/>
  <c r="R12" i="576"/>
  <c r="R11" i="576" s="1"/>
  <c r="R11" i="579"/>
  <c r="P10" i="580"/>
  <c r="P10" i="582"/>
  <c r="D10" i="583"/>
  <c r="M10" i="587"/>
  <c r="R12" i="580"/>
  <c r="T11" i="583"/>
  <c r="E7" i="583" s="1"/>
  <c r="T11" i="586"/>
  <c r="E7" i="586" s="1"/>
  <c r="M11" i="588"/>
  <c r="R11" i="583"/>
  <c r="L10" i="583"/>
  <c r="N11" i="584"/>
  <c r="T11" i="584"/>
  <c r="E7" i="584" s="1"/>
  <c r="P11" i="580"/>
  <c r="Q11" i="580" s="1"/>
  <c r="O11" i="582"/>
  <c r="O11" i="584"/>
  <c r="H13" i="583"/>
  <c r="H10" i="583" s="1"/>
  <c r="N10" i="584"/>
  <c r="L17" i="585"/>
  <c r="L23" i="585"/>
  <c r="H13" i="586"/>
  <c r="H10" i="586" s="1"/>
  <c r="N10" i="587"/>
  <c r="N11" i="585"/>
  <c r="M10" i="589"/>
  <c r="O11" i="589"/>
  <c r="O10" i="589"/>
  <c r="O11" i="592"/>
  <c r="T11" i="593"/>
  <c r="E7" i="593" s="1"/>
  <c r="R14" i="584"/>
  <c r="R12" i="585"/>
  <c r="J15" i="585"/>
  <c r="R18" i="585"/>
  <c r="J21" i="585"/>
  <c r="R24" i="585"/>
  <c r="D10" i="588"/>
  <c r="S11" i="589"/>
  <c r="E8" i="589" s="1"/>
  <c r="S11" i="592"/>
  <c r="E8" i="592" s="1"/>
  <c r="H13" i="592"/>
  <c r="H10" i="592" s="1"/>
  <c r="L15" i="585"/>
  <c r="L21" i="585"/>
  <c r="H25" i="585"/>
  <c r="H10" i="585" s="1"/>
  <c r="N10" i="586"/>
  <c r="L10" i="586"/>
  <c r="L10" i="587"/>
  <c r="L12" i="590"/>
  <c r="J12" i="590"/>
  <c r="H14" i="590"/>
  <c r="H10" i="590" s="1"/>
  <c r="J12" i="583"/>
  <c r="J16" i="584"/>
  <c r="J14" i="585"/>
  <c r="R17" i="585"/>
  <c r="J20" i="585"/>
  <c r="R23" i="585"/>
  <c r="J12" i="586"/>
  <c r="R11" i="586"/>
  <c r="J13" i="587"/>
  <c r="J10" i="587" s="1"/>
  <c r="R11" i="588"/>
  <c r="H13" i="588"/>
  <c r="H10" i="588" s="1"/>
  <c r="M10" i="590"/>
  <c r="O10" i="590"/>
  <c r="H13" i="591"/>
  <c r="H10" i="591" s="1"/>
  <c r="R11" i="591"/>
  <c r="R11" i="592"/>
  <c r="P10" i="586"/>
  <c r="J12" i="588"/>
  <c r="N11" i="590"/>
  <c r="Q11" i="590" s="1"/>
  <c r="J13" i="591"/>
  <c r="J10" i="591" s="1"/>
  <c r="O11" i="593"/>
  <c r="N11" i="588"/>
  <c r="P10" i="588"/>
  <c r="D10" i="590"/>
  <c r="P10" i="590"/>
  <c r="M11" i="593"/>
  <c r="R12" i="589"/>
  <c r="J12" i="589"/>
  <c r="R12" i="590"/>
  <c r="O11" i="591"/>
  <c r="N10" i="592"/>
  <c r="N11" i="592"/>
  <c r="L10" i="592"/>
  <c r="L10" i="589"/>
  <c r="S11" i="590"/>
  <c r="E8" i="590" s="1"/>
  <c r="P11" i="591"/>
  <c r="P10" i="591"/>
  <c r="T11" i="592"/>
  <c r="E7" i="592" s="1"/>
  <c r="O10" i="593"/>
  <c r="P11" i="589"/>
  <c r="N11" i="591"/>
  <c r="N10" i="591"/>
  <c r="M10" i="592"/>
  <c r="M11" i="592"/>
  <c r="P11" i="592"/>
  <c r="O10" i="592"/>
  <c r="J12" i="592"/>
  <c r="J16" i="593"/>
  <c r="J13" i="595"/>
  <c r="P10" i="596"/>
  <c r="T11" i="598"/>
  <c r="E7" i="598" s="1"/>
  <c r="M10" i="600"/>
  <c r="M10" i="602"/>
  <c r="T11" i="599"/>
  <c r="E7" i="599" s="1"/>
  <c r="L15" i="593"/>
  <c r="L10" i="593" s="1"/>
  <c r="H19" i="593"/>
  <c r="H10" i="593" s="1"/>
  <c r="N10" i="594"/>
  <c r="H14" i="595"/>
  <c r="H10" i="595" s="1"/>
  <c r="R12" i="595"/>
  <c r="J12" i="595"/>
  <c r="O10" i="597"/>
  <c r="T11" i="600"/>
  <c r="E7" i="600" s="1"/>
  <c r="T11" i="596"/>
  <c r="E7" i="596" s="1"/>
  <c r="N11" i="598"/>
  <c r="O10" i="601"/>
  <c r="P10" i="601"/>
  <c r="P11" i="601"/>
  <c r="P10" i="594"/>
  <c r="L12" i="594"/>
  <c r="M11" i="595"/>
  <c r="L13" i="596"/>
  <c r="J13" i="596"/>
  <c r="J14" i="596" s="1"/>
  <c r="J10" i="596" s="1"/>
  <c r="R13" i="596"/>
  <c r="R14" i="597"/>
  <c r="L14" i="597"/>
  <c r="J14" i="597"/>
  <c r="O11" i="598"/>
  <c r="M10" i="593"/>
  <c r="Q10" i="593" s="1"/>
  <c r="E5" i="593" s="1"/>
  <c r="M10" i="595"/>
  <c r="Q10" i="595" s="1"/>
  <c r="E5" i="595" s="1"/>
  <c r="O11" i="597"/>
  <c r="S11" i="597"/>
  <c r="E8" i="597" s="1"/>
  <c r="H15" i="598"/>
  <c r="H10" i="598" s="1"/>
  <c r="R12" i="598"/>
  <c r="L12" i="598"/>
  <c r="J12" i="598"/>
  <c r="O11" i="599"/>
  <c r="T11" i="601"/>
  <c r="E7" i="601" s="1"/>
  <c r="T11" i="602"/>
  <c r="E7" i="602" s="1"/>
  <c r="L10" i="595"/>
  <c r="O11" i="600"/>
  <c r="Q11" i="600" s="1"/>
  <c r="O10" i="600"/>
  <c r="J12" i="593"/>
  <c r="J18" i="593"/>
  <c r="P11" i="595"/>
  <c r="M10" i="599"/>
  <c r="Q10" i="599" s="1"/>
  <c r="E5" i="599" s="1"/>
  <c r="O10" i="598"/>
  <c r="R12" i="594"/>
  <c r="M10" i="596"/>
  <c r="M11" i="597"/>
  <c r="P11" i="598"/>
  <c r="S11" i="598"/>
  <c r="E8" i="598" s="1"/>
  <c r="N10" i="601"/>
  <c r="O11" i="595"/>
  <c r="N10" i="596"/>
  <c r="N11" i="596"/>
  <c r="Q11" i="596" s="1"/>
  <c r="N10" i="597"/>
  <c r="Q10" i="597" s="1"/>
  <c r="E5" i="597" s="1"/>
  <c r="H13" i="601"/>
  <c r="H10" i="601" s="1"/>
  <c r="O11" i="602"/>
  <c r="S11" i="602"/>
  <c r="E8" i="602" s="1"/>
  <c r="N11" i="599"/>
  <c r="R13" i="599"/>
  <c r="J14" i="600"/>
  <c r="J10" i="600" s="1"/>
  <c r="R11" i="600"/>
  <c r="H19" i="602"/>
  <c r="H10" i="602" s="1"/>
  <c r="P10" i="604"/>
  <c r="Q10" i="604" s="1"/>
  <c r="E5" i="604" s="1"/>
  <c r="P10" i="598"/>
  <c r="L10" i="599"/>
  <c r="O11" i="601"/>
  <c r="L10" i="601"/>
  <c r="P11" i="605"/>
  <c r="P11" i="599"/>
  <c r="S11" i="601"/>
  <c r="E8" i="601" s="1"/>
  <c r="L23" i="604"/>
  <c r="J23" i="604"/>
  <c r="R23" i="604"/>
  <c r="L32" i="604"/>
  <c r="J32" i="604"/>
  <c r="R32" i="604"/>
  <c r="M11" i="598"/>
  <c r="L13" i="600"/>
  <c r="L10" i="600" s="1"/>
  <c r="J13" i="601"/>
  <c r="J10" i="601" s="1"/>
  <c r="N11" i="602"/>
  <c r="M11" i="603"/>
  <c r="R13" i="598"/>
  <c r="R11" i="601"/>
  <c r="O10" i="602"/>
  <c r="N11" i="603"/>
  <c r="M11" i="606"/>
  <c r="P10" i="600"/>
  <c r="P10" i="602"/>
  <c r="O11" i="603"/>
  <c r="N11" i="606"/>
  <c r="J13" i="599"/>
  <c r="M11" i="605"/>
  <c r="N11" i="604"/>
  <c r="L12" i="604"/>
  <c r="J12" i="604"/>
  <c r="R12" i="604"/>
  <c r="R28" i="604"/>
  <c r="J28" i="604"/>
  <c r="L28" i="604"/>
  <c r="M11" i="601"/>
  <c r="J19" i="602"/>
  <c r="J10" i="602" s="1"/>
  <c r="R13" i="603"/>
  <c r="L13" i="603"/>
  <c r="L18" i="604"/>
  <c r="J18" i="604"/>
  <c r="R18" i="604"/>
  <c r="N11" i="605"/>
  <c r="N10" i="605"/>
  <c r="Q10" i="605" s="1"/>
  <c r="E5" i="605" s="1"/>
  <c r="N10" i="603"/>
  <c r="Q10" i="603" s="1"/>
  <c r="E5" i="603" s="1"/>
  <c r="M11" i="604"/>
  <c r="L17" i="604"/>
  <c r="R22" i="604"/>
  <c r="J22" i="604"/>
  <c r="L27" i="604"/>
  <c r="J31" i="604"/>
  <c r="R31" i="604"/>
  <c r="L36" i="604"/>
  <c r="O11" i="606"/>
  <c r="O10" i="606"/>
  <c r="L12" i="607"/>
  <c r="H13" i="607"/>
  <c r="H10" i="607" s="1"/>
  <c r="R12" i="607"/>
  <c r="O11" i="607"/>
  <c r="O11" i="610"/>
  <c r="O11" i="611"/>
  <c r="O10" i="611"/>
  <c r="M10" i="606"/>
  <c r="P11" i="606"/>
  <c r="P11" i="607"/>
  <c r="O11" i="609"/>
  <c r="M10" i="610"/>
  <c r="S11" i="606"/>
  <c r="E8" i="606" s="1"/>
  <c r="M10" i="607"/>
  <c r="M11" i="608"/>
  <c r="M10" i="609"/>
  <c r="M11" i="609"/>
  <c r="D10" i="604"/>
  <c r="P11" i="604"/>
  <c r="J15" i="604"/>
  <c r="J21" i="604"/>
  <c r="J30" i="604"/>
  <c r="J13" i="605"/>
  <c r="L15" i="604"/>
  <c r="L21" i="604"/>
  <c r="J25" i="604"/>
  <c r="R25" i="604"/>
  <c r="L30" i="604"/>
  <c r="R34" i="604"/>
  <c r="J34" i="604"/>
  <c r="L13" i="605"/>
  <c r="L10" i="605" s="1"/>
  <c r="M10" i="608"/>
  <c r="T11" i="609"/>
  <c r="E7" i="609" s="1"/>
  <c r="J14" i="604"/>
  <c r="J20" i="604"/>
  <c r="L25" i="604"/>
  <c r="J29" i="604"/>
  <c r="L34" i="604"/>
  <c r="J12" i="605"/>
  <c r="H14" i="605"/>
  <c r="H10" i="605" s="1"/>
  <c r="P10" i="607"/>
  <c r="J13" i="607"/>
  <c r="J10" i="607" s="1"/>
  <c r="N10" i="607"/>
  <c r="S11" i="607"/>
  <c r="E8" i="607" s="1"/>
  <c r="H13" i="608"/>
  <c r="H10" i="608" s="1"/>
  <c r="N10" i="608"/>
  <c r="T11" i="610"/>
  <c r="E7" i="610" s="1"/>
  <c r="R12" i="606"/>
  <c r="L12" i="606"/>
  <c r="J12" i="606"/>
  <c r="M11" i="607"/>
  <c r="O11" i="608"/>
  <c r="O10" i="608"/>
  <c r="P10" i="606"/>
  <c r="H13" i="606"/>
  <c r="H10" i="606" s="1"/>
  <c r="P10" i="608"/>
  <c r="T11" i="608"/>
  <c r="E7" i="608" s="1"/>
  <c r="M11" i="610"/>
  <c r="O10" i="609"/>
  <c r="J12" i="609"/>
  <c r="R15" i="609"/>
  <c r="J18" i="609"/>
  <c r="N11" i="610"/>
  <c r="J13" i="610"/>
  <c r="J10" i="610" s="1"/>
  <c r="J14" i="611"/>
  <c r="R11" i="611"/>
  <c r="N11" i="612"/>
  <c r="S11" i="615"/>
  <c r="E8" i="615" s="1"/>
  <c r="S11" i="617"/>
  <c r="E8" i="617" s="1"/>
  <c r="L12" i="609"/>
  <c r="L18" i="609"/>
  <c r="L14" i="611"/>
  <c r="O10" i="612"/>
  <c r="S11" i="613"/>
  <c r="E8" i="613" s="1"/>
  <c r="P11" i="610"/>
  <c r="M10" i="611"/>
  <c r="P10" i="612"/>
  <c r="P11" i="612"/>
  <c r="T11" i="615"/>
  <c r="E7" i="615" s="1"/>
  <c r="H13" i="610"/>
  <c r="H10" i="610" s="1"/>
  <c r="P11" i="617"/>
  <c r="P10" i="617"/>
  <c r="J12" i="608"/>
  <c r="J16" i="609"/>
  <c r="L12" i="608"/>
  <c r="L16" i="609"/>
  <c r="L10" i="610"/>
  <c r="L12" i="611"/>
  <c r="H16" i="616"/>
  <c r="H10" i="616" s="1"/>
  <c r="L12" i="616"/>
  <c r="J12" i="616"/>
  <c r="R12" i="609"/>
  <c r="H13" i="613"/>
  <c r="H10" i="613" s="1"/>
  <c r="J12" i="613"/>
  <c r="P10" i="615"/>
  <c r="M10" i="616"/>
  <c r="O11" i="616"/>
  <c r="O10" i="617"/>
  <c r="O10" i="613"/>
  <c r="N10" i="614"/>
  <c r="N11" i="614"/>
  <c r="M11" i="617"/>
  <c r="H16" i="611"/>
  <c r="H10" i="611" s="1"/>
  <c r="M11" i="615"/>
  <c r="M10" i="615"/>
  <c r="P10" i="614"/>
  <c r="T11" i="616"/>
  <c r="E7" i="616" s="1"/>
  <c r="R12" i="608"/>
  <c r="L12" i="612"/>
  <c r="J12" i="612"/>
  <c r="R12" i="612"/>
  <c r="O11" i="613"/>
  <c r="S11" i="614"/>
  <c r="E8" i="614" s="1"/>
  <c r="D10" i="612"/>
  <c r="H13" i="615"/>
  <c r="H10" i="615" s="1"/>
  <c r="S11" i="616"/>
  <c r="E8" i="616" s="1"/>
  <c r="N11" i="617"/>
  <c r="P11" i="615"/>
  <c r="R12" i="615"/>
  <c r="P11" i="618"/>
  <c r="M10" i="621"/>
  <c r="M11" i="621"/>
  <c r="O11" i="621"/>
  <c r="P10" i="621"/>
  <c r="S11" i="622"/>
  <c r="E8" i="622" s="1"/>
  <c r="H14" i="618"/>
  <c r="H10" i="618" s="1"/>
  <c r="P11" i="620"/>
  <c r="P10" i="620"/>
  <c r="O10" i="616"/>
  <c r="N11" i="620"/>
  <c r="N10" i="620"/>
  <c r="O10" i="621"/>
  <c r="T11" i="623"/>
  <c r="E7" i="623" s="1"/>
  <c r="O11" i="620"/>
  <c r="D10" i="614"/>
  <c r="P11" i="614"/>
  <c r="R12" i="614"/>
  <c r="R14" i="616"/>
  <c r="T11" i="621"/>
  <c r="E7" i="621" s="1"/>
  <c r="L10" i="614"/>
  <c r="H13" i="614"/>
  <c r="H10" i="614" s="1"/>
  <c r="N10" i="615"/>
  <c r="L10" i="615"/>
  <c r="N10" i="617"/>
  <c r="R13" i="619"/>
  <c r="J13" i="619"/>
  <c r="O10" i="620"/>
  <c r="S11" i="621"/>
  <c r="E8" i="621" s="1"/>
  <c r="O10" i="615"/>
  <c r="J12" i="615"/>
  <c r="O11" i="617"/>
  <c r="L13" i="619"/>
  <c r="L12" i="624"/>
  <c r="H13" i="624"/>
  <c r="H10" i="624" s="1"/>
  <c r="R12" i="624"/>
  <c r="J12" i="624"/>
  <c r="O11" i="624"/>
  <c r="H13" i="617"/>
  <c r="H10" i="617" s="1"/>
  <c r="J12" i="618"/>
  <c r="R12" i="618"/>
  <c r="P11" i="619"/>
  <c r="M11" i="624"/>
  <c r="T11" i="618"/>
  <c r="E7" i="618" s="1"/>
  <c r="H13" i="620"/>
  <c r="H10" i="620" s="1"/>
  <c r="R11" i="620"/>
  <c r="T11" i="626"/>
  <c r="E7" i="626" s="1"/>
  <c r="L10" i="617"/>
  <c r="M10" i="618"/>
  <c r="M11" i="618"/>
  <c r="L12" i="619"/>
  <c r="J12" i="619"/>
  <c r="H14" i="619"/>
  <c r="H10" i="619" s="1"/>
  <c r="M11" i="619"/>
  <c r="J12" i="614"/>
  <c r="J14" i="616"/>
  <c r="M10" i="619"/>
  <c r="Q10" i="619" s="1"/>
  <c r="E5" i="619" s="1"/>
  <c r="M11" i="622"/>
  <c r="O10" i="622"/>
  <c r="M10" i="622"/>
  <c r="O11" i="622"/>
  <c r="M11" i="623"/>
  <c r="M10" i="623"/>
  <c r="Q10" i="623" s="1"/>
  <c r="E5" i="623" s="1"/>
  <c r="O11" i="623"/>
  <c r="O10" i="618"/>
  <c r="N11" i="619"/>
  <c r="N10" i="621"/>
  <c r="N11" i="622"/>
  <c r="R24" i="632"/>
  <c r="L24" i="632"/>
  <c r="J24" i="632"/>
  <c r="R11" i="622"/>
  <c r="H14" i="622"/>
  <c r="H10" i="622" s="1"/>
  <c r="H13" i="625"/>
  <c r="H10" i="625" s="1"/>
  <c r="N11" i="621"/>
  <c r="O11" i="631"/>
  <c r="O10" i="631"/>
  <c r="N10" i="633"/>
  <c r="N11" i="633"/>
  <c r="L10" i="623"/>
  <c r="N11" i="624"/>
  <c r="J13" i="620"/>
  <c r="J10" i="620" s="1"/>
  <c r="D10" i="624"/>
  <c r="S11" i="624"/>
  <c r="E8" i="624" s="1"/>
  <c r="H13" i="621"/>
  <c r="H10" i="621" s="1"/>
  <c r="S11" i="623"/>
  <c r="E8" i="623" s="1"/>
  <c r="P10" i="624"/>
  <c r="P11" i="624"/>
  <c r="P10" i="625"/>
  <c r="O10" i="627"/>
  <c r="O11" i="627"/>
  <c r="M11" i="629"/>
  <c r="J12" i="622"/>
  <c r="N10" i="624"/>
  <c r="M10" i="625"/>
  <c r="N11" i="626"/>
  <c r="N10" i="626"/>
  <c r="M11" i="627"/>
  <c r="M11" i="628"/>
  <c r="M10" i="628"/>
  <c r="O10" i="624"/>
  <c r="N11" i="625"/>
  <c r="N10" i="625"/>
  <c r="M11" i="626"/>
  <c r="T11" i="628"/>
  <c r="E7" i="628" s="1"/>
  <c r="O11" i="629"/>
  <c r="O11" i="625"/>
  <c r="O11" i="628"/>
  <c r="J34" i="632"/>
  <c r="R34" i="632"/>
  <c r="L34" i="632"/>
  <c r="O11" i="626"/>
  <c r="O10" i="630"/>
  <c r="O11" i="630"/>
  <c r="M10" i="630"/>
  <c r="M11" i="630"/>
  <c r="N10" i="631"/>
  <c r="H26" i="628"/>
  <c r="H10" i="628" s="1"/>
  <c r="N10" i="629"/>
  <c r="M11" i="632"/>
  <c r="O10" i="633"/>
  <c r="O10" i="626"/>
  <c r="J12" i="626"/>
  <c r="O10" i="629"/>
  <c r="L27" i="632"/>
  <c r="J27" i="632"/>
  <c r="P11" i="633"/>
  <c r="O11" i="634"/>
  <c r="Q11" i="634" s="1"/>
  <c r="J17" i="639"/>
  <c r="R17" i="639"/>
  <c r="L17" i="639"/>
  <c r="N11" i="631"/>
  <c r="S11" i="631"/>
  <c r="E8" i="631" s="1"/>
  <c r="R14" i="626"/>
  <c r="J17" i="626"/>
  <c r="D10" i="627"/>
  <c r="P11" i="627"/>
  <c r="R12" i="627"/>
  <c r="J15" i="627"/>
  <c r="R18" i="627"/>
  <c r="J21" i="627"/>
  <c r="J13" i="628"/>
  <c r="R16" i="628"/>
  <c r="J19" i="628"/>
  <c r="R22" i="628"/>
  <c r="J25" i="628"/>
  <c r="R11" i="629"/>
  <c r="D10" i="630"/>
  <c r="P11" i="630"/>
  <c r="R12" i="630"/>
  <c r="J15" i="630"/>
  <c r="T11" i="631"/>
  <c r="E7" i="631" s="1"/>
  <c r="H40" i="632"/>
  <c r="H10" i="632" s="1"/>
  <c r="R12" i="632"/>
  <c r="L12" i="632"/>
  <c r="R30" i="632"/>
  <c r="L30" i="632"/>
  <c r="J30" i="632"/>
  <c r="L17" i="626"/>
  <c r="L15" i="627"/>
  <c r="L21" i="627"/>
  <c r="H23" i="627"/>
  <c r="H10" i="627" s="1"/>
  <c r="N10" i="628"/>
  <c r="L13" i="628"/>
  <c r="L19" i="628"/>
  <c r="L25" i="628"/>
  <c r="L10" i="629"/>
  <c r="L15" i="630"/>
  <c r="L10" i="630" s="1"/>
  <c r="J12" i="632"/>
  <c r="L33" i="632"/>
  <c r="J33" i="632"/>
  <c r="R33" i="632"/>
  <c r="S11" i="634"/>
  <c r="E8" i="634" s="1"/>
  <c r="O10" i="625"/>
  <c r="O10" i="628"/>
  <c r="J14" i="630"/>
  <c r="H17" i="631"/>
  <c r="H10" i="631" s="1"/>
  <c r="L15" i="632"/>
  <c r="J15" i="632"/>
  <c r="R36" i="632"/>
  <c r="L36" i="632"/>
  <c r="J36" i="632"/>
  <c r="T11" i="634"/>
  <c r="E7" i="634" s="1"/>
  <c r="M10" i="635"/>
  <c r="M11" i="635"/>
  <c r="N11" i="632"/>
  <c r="L22" i="632"/>
  <c r="R27" i="632"/>
  <c r="S11" i="633"/>
  <c r="E8" i="633" s="1"/>
  <c r="R18" i="632"/>
  <c r="L18" i="632"/>
  <c r="R16" i="631"/>
  <c r="L16" i="631"/>
  <c r="D10" i="632"/>
  <c r="P11" i="632"/>
  <c r="P10" i="632"/>
  <c r="Q10" i="632" s="1"/>
  <c r="E5" i="632" s="1"/>
  <c r="J18" i="632"/>
  <c r="H14" i="633"/>
  <c r="H10" i="633" s="1"/>
  <c r="P10" i="633"/>
  <c r="J14" i="626"/>
  <c r="J12" i="627"/>
  <c r="J18" i="627"/>
  <c r="J16" i="628"/>
  <c r="J22" i="628"/>
  <c r="J12" i="630"/>
  <c r="M10" i="631"/>
  <c r="J16" i="631"/>
  <c r="J17" i="631" s="1"/>
  <c r="J10" i="631" s="1"/>
  <c r="S11" i="632"/>
  <c r="E8" i="632" s="1"/>
  <c r="L21" i="632"/>
  <c r="J21" i="632"/>
  <c r="R15" i="632"/>
  <c r="L28" i="632"/>
  <c r="M10" i="633"/>
  <c r="O10" i="634"/>
  <c r="L14" i="632"/>
  <c r="L20" i="632"/>
  <c r="L26" i="632"/>
  <c r="L32" i="632"/>
  <c r="L38" i="632"/>
  <c r="L12" i="633"/>
  <c r="N10" i="636"/>
  <c r="N11" i="635"/>
  <c r="N10" i="635"/>
  <c r="M10" i="637"/>
  <c r="M11" i="637"/>
  <c r="R39" i="632"/>
  <c r="R13" i="633"/>
  <c r="J14" i="634"/>
  <c r="H19" i="636"/>
  <c r="H10" i="636" s="1"/>
  <c r="T11" i="637"/>
  <c r="E7" i="637" s="1"/>
  <c r="N11" i="643"/>
  <c r="N10" i="643"/>
  <c r="O11" i="633"/>
  <c r="L14" i="634"/>
  <c r="L10" i="634" s="1"/>
  <c r="P10" i="635"/>
  <c r="J14" i="635"/>
  <c r="L15" i="636"/>
  <c r="J15" i="636"/>
  <c r="O10" i="637"/>
  <c r="S11" i="637"/>
  <c r="E8" i="637" s="1"/>
  <c r="R12" i="633"/>
  <c r="M10" i="634"/>
  <c r="R11" i="634"/>
  <c r="P11" i="638"/>
  <c r="H16" i="634"/>
  <c r="H10" i="634" s="1"/>
  <c r="S11" i="635"/>
  <c r="E8" i="635" s="1"/>
  <c r="J12" i="634"/>
  <c r="T11" i="635"/>
  <c r="E7" i="635" s="1"/>
  <c r="H15" i="635"/>
  <c r="H10" i="635" s="1"/>
  <c r="P11" i="636"/>
  <c r="P10" i="636"/>
  <c r="H16" i="638"/>
  <c r="H10" i="638" s="1"/>
  <c r="R12" i="638"/>
  <c r="L12" i="638"/>
  <c r="J12" i="638"/>
  <c r="O11" i="640"/>
  <c r="J39" i="632"/>
  <c r="J13" i="633"/>
  <c r="J14" i="633" s="1"/>
  <c r="J10" i="633" s="1"/>
  <c r="R14" i="635"/>
  <c r="S11" i="636"/>
  <c r="E8" i="636" s="1"/>
  <c r="D10" i="636"/>
  <c r="N11" i="638"/>
  <c r="O11" i="635"/>
  <c r="M10" i="636"/>
  <c r="N11" i="636"/>
  <c r="Q11" i="636" s="1"/>
  <c r="O10" i="640"/>
  <c r="L14" i="636"/>
  <c r="P10" i="637"/>
  <c r="L12" i="637"/>
  <c r="M11" i="640"/>
  <c r="L13" i="642"/>
  <c r="J13" i="642"/>
  <c r="H17" i="642"/>
  <c r="H10" i="642" s="1"/>
  <c r="R13" i="642"/>
  <c r="J15" i="638"/>
  <c r="R15" i="638"/>
  <c r="L13" i="641"/>
  <c r="J13" i="641"/>
  <c r="P10" i="640"/>
  <c r="P11" i="640"/>
  <c r="L12" i="636"/>
  <c r="L18" i="636"/>
  <c r="O11" i="637"/>
  <c r="O10" i="638"/>
  <c r="L13" i="639"/>
  <c r="J13" i="639"/>
  <c r="H18" i="639"/>
  <c r="H10" i="639" s="1"/>
  <c r="R13" i="639"/>
  <c r="S11" i="640"/>
  <c r="E8" i="640" s="1"/>
  <c r="Q10" i="644"/>
  <c r="E5" i="644" s="1"/>
  <c r="J13" i="635"/>
  <c r="J15" i="635" s="1"/>
  <c r="J10" i="635" s="1"/>
  <c r="R14" i="636"/>
  <c r="J17" i="636"/>
  <c r="J19" i="636" s="1"/>
  <c r="J10" i="636" s="1"/>
  <c r="R12" i="637"/>
  <c r="J14" i="637"/>
  <c r="J10" i="637" s="1"/>
  <c r="N10" i="638"/>
  <c r="P10" i="638"/>
  <c r="L13" i="635"/>
  <c r="L10" i="635" s="1"/>
  <c r="L17" i="636"/>
  <c r="R14" i="638"/>
  <c r="J14" i="638"/>
  <c r="R16" i="639"/>
  <c r="L16" i="639"/>
  <c r="J16" i="639"/>
  <c r="D10" i="640"/>
  <c r="O11" i="639"/>
  <c r="R13" i="641"/>
  <c r="T11" i="641"/>
  <c r="E7" i="641" s="1"/>
  <c r="O11" i="642"/>
  <c r="O11" i="638"/>
  <c r="P11" i="639"/>
  <c r="P11" i="642"/>
  <c r="S11" i="642"/>
  <c r="E8" i="642" s="1"/>
  <c r="R12" i="636"/>
  <c r="H14" i="637"/>
  <c r="H10" i="637" s="1"/>
  <c r="M10" i="639"/>
  <c r="H14" i="640"/>
  <c r="H10" i="640" s="1"/>
  <c r="N10" i="639"/>
  <c r="N11" i="639"/>
  <c r="Q11" i="639" s="1"/>
  <c r="N10" i="640"/>
  <c r="O11" i="641"/>
  <c r="Q11" i="641" s="1"/>
  <c r="O10" i="641"/>
  <c r="N10" i="641"/>
  <c r="P11" i="641"/>
  <c r="O10" i="639"/>
  <c r="N11" i="640"/>
  <c r="P10" i="643"/>
  <c r="M10" i="643"/>
  <c r="R18" i="643"/>
  <c r="L18" i="643"/>
  <c r="J18" i="643"/>
  <c r="O11" i="645"/>
  <c r="T11" i="645"/>
  <c r="E7" i="645" s="1"/>
  <c r="P10" i="645"/>
  <c r="T11" i="646"/>
  <c r="E7" i="646" s="1"/>
  <c r="R12" i="640"/>
  <c r="H15" i="641"/>
  <c r="H10" i="641" s="1"/>
  <c r="J14" i="640"/>
  <c r="J10" i="640" s="1"/>
  <c r="J12" i="641"/>
  <c r="M11" i="643"/>
  <c r="S11" i="648"/>
  <c r="E8" i="648" s="1"/>
  <c r="L10" i="640"/>
  <c r="P10" i="641"/>
  <c r="L12" i="641"/>
  <c r="L13" i="643"/>
  <c r="O10" i="645"/>
  <c r="H13" i="645"/>
  <c r="H10" i="645" s="1"/>
  <c r="M10" i="640"/>
  <c r="M11" i="642"/>
  <c r="M10" i="642"/>
  <c r="T11" i="644"/>
  <c r="E7" i="644" s="1"/>
  <c r="P10" i="646"/>
  <c r="O10" i="642"/>
  <c r="N10" i="642"/>
  <c r="N11" i="646"/>
  <c r="Q11" i="646" s="1"/>
  <c r="T11" i="642"/>
  <c r="E7" i="642" s="1"/>
  <c r="H19" i="643"/>
  <c r="H10" i="643" s="1"/>
  <c r="L12" i="643"/>
  <c r="J12" i="643"/>
  <c r="P11" i="645"/>
  <c r="M11" i="644"/>
  <c r="R12" i="641"/>
  <c r="L14" i="642"/>
  <c r="M11" i="645"/>
  <c r="O11" i="643"/>
  <c r="O10" i="643"/>
  <c r="O11" i="644"/>
  <c r="N10" i="645"/>
  <c r="R19" i="648"/>
  <c r="L19" i="648"/>
  <c r="J19" i="648"/>
  <c r="R11" i="646"/>
  <c r="M11" i="648"/>
  <c r="H14" i="647"/>
  <c r="H10" i="647" s="1"/>
  <c r="N10" i="648"/>
  <c r="P11" i="648"/>
  <c r="R15" i="643"/>
  <c r="N11" i="644"/>
  <c r="N10" i="647"/>
  <c r="O11" i="648"/>
  <c r="N11" i="648"/>
  <c r="L10" i="644"/>
  <c r="H13" i="646"/>
  <c r="H10" i="646" s="1"/>
  <c r="J12" i="646"/>
  <c r="P10" i="648"/>
  <c r="R25" i="648"/>
  <c r="L25" i="648"/>
  <c r="J25" i="648"/>
  <c r="J17" i="642"/>
  <c r="J10" i="642" s="1"/>
  <c r="J17" i="643"/>
  <c r="R12" i="644"/>
  <c r="M10" i="645"/>
  <c r="J13" i="645"/>
  <c r="J10" i="645" s="1"/>
  <c r="L12" i="646"/>
  <c r="R11" i="645"/>
  <c r="N11" i="647"/>
  <c r="J14" i="647"/>
  <c r="J10" i="647" s="1"/>
  <c r="M11" i="649"/>
  <c r="N10" i="649"/>
  <c r="O11" i="646"/>
  <c r="O10" i="646"/>
  <c r="P11" i="647"/>
  <c r="R13" i="648"/>
  <c r="L13" i="648"/>
  <c r="J13" i="648"/>
  <c r="R31" i="648"/>
  <c r="L31" i="648"/>
  <c r="J31" i="648"/>
  <c r="O11" i="649"/>
  <c r="M10" i="650"/>
  <c r="M11" i="650"/>
  <c r="S11" i="647"/>
  <c r="E8" i="647" s="1"/>
  <c r="L10" i="647"/>
  <c r="S11" i="649"/>
  <c r="E8" i="649" s="1"/>
  <c r="L12" i="650"/>
  <c r="J12" i="650"/>
  <c r="R12" i="650"/>
  <c r="P10" i="650"/>
  <c r="P11" i="650"/>
  <c r="H13" i="651"/>
  <c r="H10" i="651" s="1"/>
  <c r="R12" i="651"/>
  <c r="L12" i="651"/>
  <c r="J12" i="651"/>
  <c r="R12" i="647"/>
  <c r="M10" i="648"/>
  <c r="N11" i="650"/>
  <c r="N11" i="651"/>
  <c r="Q11" i="651" s="1"/>
  <c r="S11" i="656"/>
  <c r="E8" i="656" s="1"/>
  <c r="O11" i="650"/>
  <c r="O10" i="648"/>
  <c r="R15" i="648"/>
  <c r="R21" i="648"/>
  <c r="R27" i="648"/>
  <c r="D10" i="649"/>
  <c r="P11" i="651"/>
  <c r="L12" i="648"/>
  <c r="S11" i="650"/>
  <c r="E8" i="650" s="1"/>
  <c r="S11" i="651"/>
  <c r="E8" i="651" s="1"/>
  <c r="M10" i="647"/>
  <c r="L12" i="649"/>
  <c r="R12" i="649"/>
  <c r="R11" i="649" s="1"/>
  <c r="T11" i="650"/>
  <c r="E7" i="650" s="1"/>
  <c r="J12" i="649"/>
  <c r="H13" i="650"/>
  <c r="H10" i="650" s="1"/>
  <c r="N10" i="652"/>
  <c r="Q10" i="652" s="1"/>
  <c r="E5" i="652" s="1"/>
  <c r="N11" i="652"/>
  <c r="P10" i="649"/>
  <c r="P11" i="649"/>
  <c r="H14" i="649"/>
  <c r="H10" i="649" s="1"/>
  <c r="M10" i="651"/>
  <c r="Q10" i="651" s="1"/>
  <c r="E5" i="651" s="1"/>
  <c r="R11" i="652"/>
  <c r="H13" i="653"/>
  <c r="H10" i="653" s="1"/>
  <c r="J13" i="654"/>
  <c r="J10" i="654" s="1"/>
  <c r="N11" i="656"/>
  <c r="N10" i="656"/>
  <c r="O11" i="652"/>
  <c r="N11" i="653"/>
  <c r="D10" i="652"/>
  <c r="P11" i="652"/>
  <c r="P11" i="654"/>
  <c r="L10" i="655"/>
  <c r="P11" i="653"/>
  <c r="N10" i="655"/>
  <c r="S11" i="655"/>
  <c r="E8" i="655" s="1"/>
  <c r="O10" i="650"/>
  <c r="P11" i="656"/>
  <c r="Q11" i="656" s="1"/>
  <c r="P10" i="656"/>
  <c r="L10" i="654"/>
  <c r="P11" i="655"/>
  <c r="Q11" i="655" s="1"/>
  <c r="D10" i="656"/>
  <c r="P10" i="653"/>
  <c r="L10" i="653"/>
  <c r="J13" i="655"/>
  <c r="J10" i="655" s="1"/>
  <c r="H13" i="652"/>
  <c r="H10" i="652" s="1"/>
  <c r="N10" i="654"/>
  <c r="Q10" i="654" s="1"/>
  <c r="E5" i="654" s="1"/>
  <c r="N11" i="654"/>
  <c r="J12" i="652"/>
  <c r="J13" i="652" s="1"/>
  <c r="J10" i="652" s="1"/>
  <c r="H13" i="654"/>
  <c r="H10" i="654" s="1"/>
  <c r="L12" i="652"/>
  <c r="P10" i="655"/>
  <c r="R12" i="655"/>
  <c r="N10" i="653"/>
  <c r="H13" i="655"/>
  <c r="H10" i="655" s="1"/>
  <c r="J12" i="653"/>
  <c r="J12" i="656"/>
  <c r="L12" i="656"/>
  <c r="R12" i="654"/>
  <c r="R12" i="653"/>
  <c r="R12" i="656"/>
  <c r="J12" i="658"/>
  <c r="L12" i="658"/>
  <c r="R12" i="658"/>
  <c r="B119" i="1"/>
  <c r="B160" i="1"/>
  <c r="B79" i="1"/>
  <c r="B98" i="1"/>
  <c r="B57" i="1"/>
  <c r="B76" i="1"/>
  <c r="B135" i="1"/>
  <c r="B118" i="1"/>
  <c r="B59" i="1"/>
  <c r="B54" i="1"/>
  <c r="B45" i="1"/>
  <c r="B66" i="1"/>
  <c r="B134" i="1"/>
  <c r="B44" i="1"/>
  <c r="B108" i="1"/>
  <c r="B136" i="1"/>
  <c r="B125" i="1"/>
  <c r="B141" i="1"/>
  <c r="B97" i="1"/>
  <c r="B82" i="1"/>
  <c r="B47" i="1"/>
  <c r="B89" i="1"/>
  <c r="B159" i="1"/>
  <c r="B103" i="1"/>
  <c r="B99" i="1"/>
  <c r="B92" i="1"/>
  <c r="B132" i="1"/>
  <c r="B155" i="1"/>
  <c r="B62" i="1"/>
  <c r="B68" i="1"/>
  <c r="B112" i="1"/>
  <c r="B63" i="1"/>
  <c r="B52" i="1"/>
  <c r="B64" i="1"/>
  <c r="L10" i="628" l="1"/>
  <c r="Q11" i="597"/>
  <c r="J147" i="562"/>
  <c r="J10" i="562" s="1"/>
  <c r="R11" i="566"/>
  <c r="Q10" i="627"/>
  <c r="E5" i="627" s="1"/>
  <c r="R11" i="564"/>
  <c r="Q10" i="539"/>
  <c r="E5" i="539" s="1"/>
  <c r="L10" i="603"/>
  <c r="Q11" i="633"/>
  <c r="Q10" i="581"/>
  <c r="E5" i="581" s="1"/>
  <c r="L10" i="568"/>
  <c r="Q10" i="566"/>
  <c r="E5" i="566" s="1"/>
  <c r="Q11" i="567"/>
  <c r="Q10" i="538"/>
  <c r="E5" i="538" s="1"/>
  <c r="R11" i="577"/>
  <c r="Q10" i="653"/>
  <c r="E5" i="653" s="1"/>
  <c r="Q10" i="649"/>
  <c r="E5" i="649" s="1"/>
  <c r="Q11" i="581"/>
  <c r="L10" i="564"/>
  <c r="J24" i="561"/>
  <c r="J10" i="561" s="1"/>
  <c r="Q11" i="652"/>
  <c r="Q10" i="634"/>
  <c r="E5" i="634" s="1"/>
  <c r="Q10" i="631"/>
  <c r="E5" i="631" s="1"/>
  <c r="Q11" i="623"/>
  <c r="Q11" i="586"/>
  <c r="Q10" i="561"/>
  <c r="E5" i="561" s="1"/>
  <c r="Q10" i="613"/>
  <c r="E5" i="613" s="1"/>
  <c r="Q11" i="560"/>
  <c r="Q11" i="647"/>
  <c r="R11" i="631"/>
  <c r="Q10" i="544"/>
  <c r="E5" i="544" s="1"/>
  <c r="Q11" i="543"/>
  <c r="Q11" i="616"/>
  <c r="R11" i="578"/>
  <c r="R11" i="642"/>
  <c r="Q11" i="530"/>
  <c r="Q11" i="657"/>
  <c r="Q10" i="610"/>
  <c r="E5" i="610" s="1"/>
  <c r="J15" i="571"/>
  <c r="J10" i="571" s="1"/>
  <c r="L10" i="566"/>
  <c r="Q10" i="656"/>
  <c r="E5" i="656" s="1"/>
  <c r="Q11" i="654"/>
  <c r="R11" i="548"/>
  <c r="L10" i="560"/>
  <c r="R11" i="563"/>
  <c r="J33" i="577"/>
  <c r="J10" i="577" s="1"/>
  <c r="L10" i="577"/>
  <c r="L10" i="578"/>
  <c r="J25" i="585"/>
  <c r="J10" i="585" s="1"/>
  <c r="R11" i="599"/>
  <c r="J16" i="611"/>
  <c r="J10" i="611" s="1"/>
  <c r="L10" i="626"/>
  <c r="R11" i="626"/>
  <c r="L10" i="627"/>
  <c r="R11" i="628"/>
  <c r="L10" i="631"/>
  <c r="R11" i="643"/>
  <c r="L10" i="648"/>
  <c r="R11" i="648"/>
  <c r="Q10" i="531"/>
  <c r="E5" i="531" s="1"/>
  <c r="Q11" i="529"/>
  <c r="Q10" i="542"/>
  <c r="E5" i="542" s="1"/>
  <c r="Q10" i="547"/>
  <c r="E5" i="547" s="1"/>
  <c r="Q11" i="549"/>
  <c r="Q10" i="549"/>
  <c r="E5" i="549" s="1"/>
  <c r="Q10" i="551"/>
  <c r="E5" i="551" s="1"/>
  <c r="Q11" i="554"/>
  <c r="J14" i="557"/>
  <c r="J10" i="557" s="1"/>
  <c r="Q11" i="550"/>
  <c r="R11" i="543"/>
  <c r="Q10" i="546"/>
  <c r="E5" i="546" s="1"/>
  <c r="J13" i="536"/>
  <c r="J10" i="536" s="1"/>
  <c r="Q11" i="557"/>
  <c r="R11" i="556"/>
  <c r="L10" i="555"/>
  <c r="J13" i="552"/>
  <c r="J10" i="552" s="1"/>
  <c r="L10" i="549"/>
  <c r="L10" i="548"/>
  <c r="L10" i="547"/>
  <c r="R11" i="539"/>
  <c r="J13" i="529"/>
  <c r="J10" i="529" s="1"/>
  <c r="J16" i="548"/>
  <c r="J10" i="548" s="1"/>
  <c r="L10" i="540"/>
  <c r="J13" i="542"/>
  <c r="J10" i="542" s="1"/>
  <c r="L10" i="532"/>
  <c r="J14" i="555"/>
  <c r="J10" i="555" s="1"/>
  <c r="Q11" i="548"/>
  <c r="J14" i="546"/>
  <c r="J10" i="546" s="1"/>
  <c r="R11" i="540"/>
  <c r="R11" i="555"/>
  <c r="R11" i="546"/>
  <c r="L10" i="533"/>
  <c r="Q11" i="540"/>
  <c r="Q11" i="538"/>
  <c r="Q11" i="531"/>
  <c r="R11" i="557"/>
  <c r="J14" i="554"/>
  <c r="J10" i="554" s="1"/>
  <c r="L10" i="534"/>
  <c r="Q11" i="536"/>
  <c r="R11" i="537"/>
  <c r="L10" i="530"/>
  <c r="Q11" i="533"/>
  <c r="Q10" i="553"/>
  <c r="E5" i="553" s="1"/>
  <c r="Q10" i="548"/>
  <c r="E5" i="548" s="1"/>
  <c r="J13" i="533"/>
  <c r="J10" i="533" s="1"/>
  <c r="Q10" i="532"/>
  <c r="E5" i="532" s="1"/>
  <c r="J13" i="537"/>
  <c r="J10" i="537" s="1"/>
  <c r="R11" i="535"/>
  <c r="L10" i="537"/>
  <c r="Q10" i="558"/>
  <c r="E5" i="558" s="1"/>
  <c r="Q10" i="552"/>
  <c r="E5" i="552" s="1"/>
  <c r="J13" i="547"/>
  <c r="J10" i="547" s="1"/>
  <c r="Q11" i="544"/>
  <c r="L10" i="541"/>
  <c r="R11" i="533"/>
  <c r="Q11" i="537"/>
  <c r="Q10" i="529"/>
  <c r="E5" i="529" s="1"/>
  <c r="L10" i="558"/>
  <c r="L10" i="543"/>
  <c r="R11" i="558"/>
  <c r="R11" i="550"/>
  <c r="R11" i="549"/>
  <c r="J18" i="543"/>
  <c r="J10" i="543" s="1"/>
  <c r="J14" i="534"/>
  <c r="J10" i="534" s="1"/>
  <c r="L10" i="531"/>
  <c r="R11" i="536"/>
  <c r="J26" i="530"/>
  <c r="J10" i="530" s="1"/>
  <c r="Q11" i="539"/>
  <c r="R11" i="530"/>
  <c r="Q11" i="559"/>
  <c r="R11" i="559"/>
  <c r="L10" i="559"/>
  <c r="R11" i="560"/>
  <c r="Q10" i="560"/>
  <c r="E5" i="560" s="1"/>
  <c r="J38" i="560"/>
  <c r="J10" i="560" s="1"/>
  <c r="R11" i="561"/>
  <c r="L10" i="562"/>
  <c r="R11" i="562"/>
  <c r="Q10" i="563"/>
  <c r="E5" i="563" s="1"/>
  <c r="Q11" i="563"/>
  <c r="Q10" i="564"/>
  <c r="E5" i="564" s="1"/>
  <c r="Q10" i="565"/>
  <c r="E5" i="565" s="1"/>
  <c r="J33" i="566"/>
  <c r="J10" i="566" s="1"/>
  <c r="Q11" i="566"/>
  <c r="J32" i="568"/>
  <c r="J10" i="568" s="1"/>
  <c r="R11" i="568"/>
  <c r="Q10" i="571"/>
  <c r="E5" i="571" s="1"/>
  <c r="Q11" i="571"/>
  <c r="Q10" i="572"/>
  <c r="E5" i="572" s="1"/>
  <c r="Q10" i="576"/>
  <c r="E5" i="576" s="1"/>
  <c r="Q10" i="582"/>
  <c r="E5" i="582" s="1"/>
  <c r="Q10" i="580"/>
  <c r="E5" i="580" s="1"/>
  <c r="Q11" i="583"/>
  <c r="R11" i="584"/>
  <c r="J18" i="584"/>
  <c r="J10" i="584" s="1"/>
  <c r="Q11" i="585"/>
  <c r="Q10" i="585"/>
  <c r="E5" i="585" s="1"/>
  <c r="L10" i="585"/>
  <c r="Q10" i="591"/>
  <c r="E5" i="591" s="1"/>
  <c r="Q10" i="601"/>
  <c r="E5" i="601" s="1"/>
  <c r="Q10" i="594"/>
  <c r="E5" i="594" s="1"/>
  <c r="Q10" i="598"/>
  <c r="E5" i="598" s="1"/>
  <c r="R11" i="597"/>
  <c r="R11" i="596"/>
  <c r="J16" i="599"/>
  <c r="J10" i="599" s="1"/>
  <c r="Q11" i="602"/>
  <c r="L10" i="588"/>
  <c r="J14" i="603"/>
  <c r="J10" i="603" s="1"/>
  <c r="Q10" i="590"/>
  <c r="E5" i="590" s="1"/>
  <c r="Q11" i="599"/>
  <c r="R11" i="603"/>
  <c r="Q10" i="596"/>
  <c r="E5" i="596" s="1"/>
  <c r="J13" i="594"/>
  <c r="J10" i="594" s="1"/>
  <c r="Q11" i="591"/>
  <c r="J16" i="597"/>
  <c r="J10" i="597" s="1"/>
  <c r="L10" i="597"/>
  <c r="J14" i="589"/>
  <c r="J10" i="589" s="1"/>
  <c r="R11" i="587"/>
  <c r="Q10" i="588"/>
  <c r="E5" i="588" s="1"/>
  <c r="Q11" i="613"/>
  <c r="Q10" i="622"/>
  <c r="E5" i="622" s="1"/>
  <c r="Q11" i="625"/>
  <c r="Q10" i="624"/>
  <c r="E5" i="624" s="1"/>
  <c r="R11" i="619"/>
  <c r="Q11" i="614"/>
  <c r="Q10" i="626"/>
  <c r="E5" i="626" s="1"/>
  <c r="R11" i="616"/>
  <c r="R11" i="615"/>
  <c r="R11" i="613"/>
  <c r="Q10" i="614"/>
  <c r="E5" i="614" s="1"/>
  <c r="Q11" i="606"/>
  <c r="Q11" i="618"/>
  <c r="Q10" i="617"/>
  <c r="E5" i="617" s="1"/>
  <c r="Q11" i="612"/>
  <c r="Q11" i="609"/>
  <c r="J13" i="625"/>
  <c r="J10" i="625" s="1"/>
  <c r="L10" i="618"/>
  <c r="Q10" i="620"/>
  <c r="E5" i="620" s="1"/>
  <c r="L10" i="613"/>
  <c r="R11" i="605"/>
  <c r="L10" i="621"/>
  <c r="Q11" i="620"/>
  <c r="Q10" i="612"/>
  <c r="E5" i="612" s="1"/>
  <c r="R11" i="625"/>
  <c r="J13" i="621"/>
  <c r="J10" i="621" s="1"/>
  <c r="Q10" i="616"/>
  <c r="E5" i="616" s="1"/>
  <c r="J26" i="628"/>
  <c r="J10" i="628" s="1"/>
  <c r="Q11" i="631"/>
  <c r="Q10" i="629"/>
  <c r="E5" i="629" s="1"/>
  <c r="Q11" i="630"/>
  <c r="Q10" i="630"/>
  <c r="E5" i="630" s="1"/>
  <c r="Q10" i="636"/>
  <c r="E5" i="636" s="1"/>
  <c r="Q11" i="637"/>
  <c r="Q10" i="638"/>
  <c r="E5" i="638" s="1"/>
  <c r="Q11" i="638"/>
  <c r="Q10" i="641"/>
  <c r="E5" i="641" s="1"/>
  <c r="Q11" i="642"/>
  <c r="Q10" i="645"/>
  <c r="E5" i="645" s="1"/>
  <c r="Q10" i="646"/>
  <c r="E5" i="646" s="1"/>
  <c r="J32" i="648"/>
  <c r="J10" i="648" s="1"/>
  <c r="Q11" i="653"/>
  <c r="Q11" i="650"/>
  <c r="Q10" i="655"/>
  <c r="E5" i="655" s="1"/>
  <c r="H54" i="1"/>
  <c r="I54" i="1"/>
  <c r="I63" i="1"/>
  <c r="H63" i="1"/>
  <c r="H108" i="1"/>
  <c r="I108" i="1"/>
  <c r="H89" i="1"/>
  <c r="I89" i="1"/>
  <c r="H57" i="1"/>
  <c r="I57" i="1"/>
  <c r="I66" i="1"/>
  <c r="H66" i="1"/>
  <c r="I79" i="1"/>
  <c r="H79" i="1"/>
  <c r="H92" i="1"/>
  <c r="I92" i="1"/>
  <c r="H155" i="1"/>
  <c r="I155" i="1"/>
  <c r="I119" i="1"/>
  <c r="H119" i="1"/>
  <c r="H132" i="1"/>
  <c r="I132" i="1"/>
  <c r="I76" i="1"/>
  <c r="H76" i="1"/>
  <c r="I125" i="1"/>
  <c r="H125" i="1"/>
  <c r="I45" i="1"/>
  <c r="H45" i="1"/>
  <c r="I135" i="1"/>
  <c r="H135" i="1"/>
  <c r="H68" i="1"/>
  <c r="I68" i="1"/>
  <c r="I98" i="1"/>
  <c r="H98" i="1"/>
  <c r="I118" i="1"/>
  <c r="H118" i="1"/>
  <c r="H62" i="1"/>
  <c r="I62" i="1"/>
  <c r="H44" i="1"/>
  <c r="I44" i="1"/>
  <c r="I52" i="1"/>
  <c r="H52" i="1"/>
  <c r="I136" i="1"/>
  <c r="H136" i="1"/>
  <c r="I59" i="1"/>
  <c r="H59" i="1"/>
  <c r="I82" i="1"/>
  <c r="H82" i="1"/>
  <c r="H112" i="1"/>
  <c r="I112" i="1"/>
  <c r="H141" i="1"/>
  <c r="I141" i="1"/>
  <c r="H160" i="1"/>
  <c r="I160" i="1"/>
  <c r="I64" i="1"/>
  <c r="H64" i="1"/>
  <c r="I99" i="1"/>
  <c r="H99" i="1"/>
  <c r="H159" i="1"/>
  <c r="I159" i="1"/>
  <c r="I47" i="1"/>
  <c r="H47" i="1"/>
  <c r="H134" i="1"/>
  <c r="I134" i="1"/>
  <c r="H103" i="1"/>
  <c r="I103" i="1"/>
  <c r="R11" i="635"/>
  <c r="J23" i="627"/>
  <c r="J10" i="627" s="1"/>
  <c r="J40" i="632"/>
  <c r="J10" i="632" s="1"/>
  <c r="Q11" i="627"/>
  <c r="Q10" i="621"/>
  <c r="E5" i="621" s="1"/>
  <c r="R11" i="609"/>
  <c r="Q11" i="610"/>
  <c r="L10" i="606"/>
  <c r="J14" i="595"/>
  <c r="J10" i="595" s="1"/>
  <c r="L10" i="591"/>
  <c r="J13" i="583"/>
  <c r="J10" i="583" s="1"/>
  <c r="J30" i="578"/>
  <c r="J10" i="578" s="1"/>
  <c r="L10" i="580"/>
  <c r="J13" i="573"/>
  <c r="J10" i="573" s="1"/>
  <c r="Q10" i="577"/>
  <c r="E5" i="577" s="1"/>
  <c r="R11" i="572"/>
  <c r="L10" i="561"/>
  <c r="Q11" i="552"/>
  <c r="R11" i="545"/>
  <c r="Q10" i="535"/>
  <c r="E5" i="535" s="1"/>
  <c r="Q11" i="532"/>
  <c r="R11" i="654"/>
  <c r="J14" i="649"/>
  <c r="J10" i="649" s="1"/>
  <c r="Q11" i="648"/>
  <c r="Q10" i="618"/>
  <c r="E5" i="618" s="1"/>
  <c r="L10" i="624"/>
  <c r="R11" i="606"/>
  <c r="Q11" i="603"/>
  <c r="R11" i="595"/>
  <c r="Q10" i="584"/>
  <c r="E5" i="584" s="1"/>
  <c r="Q10" i="575"/>
  <c r="E5" i="575" s="1"/>
  <c r="L10" i="573"/>
  <c r="Q11" i="535"/>
  <c r="Q10" i="639"/>
  <c r="E5" i="639" s="1"/>
  <c r="R11" i="636"/>
  <c r="R11" i="637"/>
  <c r="J16" i="634"/>
  <c r="J10" i="634" s="1"/>
  <c r="Q10" i="637"/>
  <c r="E5" i="637" s="1"/>
  <c r="L10" i="632"/>
  <c r="R11" i="627"/>
  <c r="Q11" i="624"/>
  <c r="Q10" i="615"/>
  <c r="E5" i="615" s="1"/>
  <c r="Q10" i="611"/>
  <c r="E5" i="611" s="1"/>
  <c r="R11" i="607"/>
  <c r="L10" i="602"/>
  <c r="J19" i="593"/>
  <c r="J10" i="593" s="1"/>
  <c r="Q10" i="600"/>
  <c r="E5" i="600" s="1"/>
  <c r="R11" i="590"/>
  <c r="Q11" i="593"/>
  <c r="R11" i="585"/>
  <c r="Q11" i="589"/>
  <c r="L10" i="576"/>
  <c r="L10" i="581"/>
  <c r="R11" i="573"/>
  <c r="Q10" i="573"/>
  <c r="E5" i="573" s="1"/>
  <c r="Q10" i="559"/>
  <c r="E5" i="559" s="1"/>
  <c r="L10" i="552"/>
  <c r="J13" i="549"/>
  <c r="J10" i="549" s="1"/>
  <c r="Q11" i="551"/>
  <c r="R11" i="532"/>
  <c r="R11" i="657"/>
  <c r="L10" i="612"/>
  <c r="L10" i="646"/>
  <c r="L10" i="641"/>
  <c r="J16" i="638"/>
  <c r="J10" i="638" s="1"/>
  <c r="R11" i="632"/>
  <c r="Q11" i="615"/>
  <c r="J14" i="605"/>
  <c r="J10" i="605" s="1"/>
  <c r="Q10" i="607"/>
  <c r="E5" i="607" s="1"/>
  <c r="J15" i="598"/>
  <c r="J10" i="598" s="1"/>
  <c r="Q10" i="589"/>
  <c r="E5" i="589" s="1"/>
  <c r="Q11" i="588"/>
  <c r="Q10" i="568"/>
  <c r="E5" i="568" s="1"/>
  <c r="Q11" i="555"/>
  <c r="J13" i="550"/>
  <c r="J10" i="550" s="1"/>
  <c r="Q11" i="547"/>
  <c r="Q10" i="545"/>
  <c r="E5" i="545" s="1"/>
  <c r="Q10" i="534"/>
  <c r="E5" i="534" s="1"/>
  <c r="J13" i="535"/>
  <c r="J10" i="535" s="1"/>
  <c r="Q10" i="657"/>
  <c r="E5" i="657" s="1"/>
  <c r="R11" i="650"/>
  <c r="J13" i="644"/>
  <c r="J10" i="644" s="1"/>
  <c r="L10" i="638"/>
  <c r="Q11" i="635"/>
  <c r="R11" i="630"/>
  <c r="J13" i="629"/>
  <c r="J10" i="629" s="1"/>
  <c r="R11" i="612"/>
  <c r="L10" i="611"/>
  <c r="L10" i="607"/>
  <c r="L10" i="598"/>
  <c r="Q10" i="586"/>
  <c r="E5" i="586" s="1"/>
  <c r="Q11" i="582"/>
  <c r="Q10" i="574"/>
  <c r="E5" i="574" s="1"/>
  <c r="Q10" i="567"/>
  <c r="E5" i="567" s="1"/>
  <c r="Q11" i="568"/>
  <c r="L10" i="557"/>
  <c r="L10" i="550"/>
  <c r="Q11" i="553"/>
  <c r="L10" i="546"/>
  <c r="R11" i="541"/>
  <c r="Q11" i="545"/>
  <c r="J33" i="532"/>
  <c r="J10" i="532" s="1"/>
  <c r="L10" i="535"/>
  <c r="L10" i="529"/>
  <c r="J20" i="531"/>
  <c r="J10" i="531" s="1"/>
  <c r="R11" i="538"/>
  <c r="R11" i="531"/>
  <c r="Q10" i="648"/>
  <c r="E5" i="648" s="1"/>
  <c r="J13" i="650"/>
  <c r="J10" i="650" s="1"/>
  <c r="Q10" i="650"/>
  <c r="E5" i="650" s="1"/>
  <c r="R11" i="644"/>
  <c r="Q10" i="643"/>
  <c r="E5" i="643" s="1"/>
  <c r="R11" i="638"/>
  <c r="L10" i="633"/>
  <c r="Q10" i="635"/>
  <c r="E5" i="635" s="1"/>
  <c r="Q11" i="622"/>
  <c r="J13" i="612"/>
  <c r="J10" i="612" s="1"/>
  <c r="J13" i="613"/>
  <c r="J10" i="613" s="1"/>
  <c r="J13" i="608"/>
  <c r="J10" i="608" s="1"/>
  <c r="L10" i="609"/>
  <c r="J19" i="609"/>
  <c r="J10" i="609" s="1"/>
  <c r="Q10" i="606"/>
  <c r="E5" i="606" s="1"/>
  <c r="R11" i="604"/>
  <c r="R11" i="598"/>
  <c r="J13" i="586"/>
  <c r="J10" i="586" s="1"/>
  <c r="J14" i="575"/>
  <c r="J10" i="575" s="1"/>
  <c r="Q10" i="583"/>
  <c r="E5" i="583" s="1"/>
  <c r="J13" i="579"/>
  <c r="J10" i="579" s="1"/>
  <c r="Q11" i="575"/>
  <c r="J38" i="559"/>
  <c r="J10" i="559" s="1"/>
  <c r="L10" i="554"/>
  <c r="J33" i="553"/>
  <c r="J10" i="553" s="1"/>
  <c r="J21" i="541"/>
  <c r="J10" i="541" s="1"/>
  <c r="L10" i="542"/>
  <c r="Q11" i="542"/>
  <c r="J37" i="604"/>
  <c r="J10" i="604" s="1"/>
  <c r="J14" i="570"/>
  <c r="J10" i="570" s="1"/>
  <c r="Q11" i="558"/>
  <c r="J13" i="551"/>
  <c r="J10" i="551" s="1"/>
  <c r="L10" i="553"/>
  <c r="R11" i="542"/>
  <c r="Q10" i="537"/>
  <c r="E5" i="537" s="1"/>
  <c r="J13" i="538"/>
  <c r="J10" i="538" s="1"/>
  <c r="L10" i="637"/>
  <c r="L10" i="652"/>
  <c r="L10" i="649"/>
  <c r="J13" i="651"/>
  <c r="J10" i="651" s="1"/>
  <c r="L10" i="645"/>
  <c r="Q11" i="645"/>
  <c r="J19" i="643"/>
  <c r="J10" i="643" s="1"/>
  <c r="J15" i="641"/>
  <c r="J10" i="641" s="1"/>
  <c r="R11" i="639"/>
  <c r="R11" i="633"/>
  <c r="Q11" i="626"/>
  <c r="Q10" i="625"/>
  <c r="E5" i="625" s="1"/>
  <c r="J13" i="615"/>
  <c r="J10" i="615" s="1"/>
  <c r="L10" i="604"/>
  <c r="Q11" i="598"/>
  <c r="R11" i="594"/>
  <c r="R11" i="589"/>
  <c r="L10" i="582"/>
  <c r="R11" i="582"/>
  <c r="Q11" i="573"/>
  <c r="L10" i="570"/>
  <c r="Q11" i="561"/>
  <c r="R11" i="544"/>
  <c r="L10" i="539"/>
  <c r="L10" i="538"/>
  <c r="R11" i="647"/>
  <c r="R11" i="656"/>
  <c r="Q10" i="647"/>
  <c r="E5" i="647" s="1"/>
  <c r="L10" i="651"/>
  <c r="R11" i="641"/>
  <c r="L10" i="643"/>
  <c r="Q11" i="643"/>
  <c r="R11" i="640"/>
  <c r="J18" i="630"/>
  <c r="J10" i="630" s="1"/>
  <c r="L10" i="625"/>
  <c r="Q11" i="619"/>
  <c r="L10" i="620"/>
  <c r="Q11" i="617"/>
  <c r="J16" i="616"/>
  <c r="J10" i="616" s="1"/>
  <c r="L10" i="608"/>
  <c r="Q11" i="607"/>
  <c r="Q10" i="608"/>
  <c r="E5" i="608" s="1"/>
  <c r="Q11" i="604"/>
  <c r="J13" i="592"/>
  <c r="J10" i="592" s="1"/>
  <c r="J13" i="588"/>
  <c r="J10" i="588" s="1"/>
  <c r="R11" i="570"/>
  <c r="Q11" i="565"/>
  <c r="Q10" i="543"/>
  <c r="E5" i="543" s="1"/>
  <c r="L10" i="536"/>
  <c r="J14" i="657"/>
  <c r="J10" i="657" s="1"/>
  <c r="Q10" i="541"/>
  <c r="E5" i="541" s="1"/>
  <c r="R11" i="653"/>
  <c r="J13" i="653"/>
  <c r="J10" i="653" s="1"/>
  <c r="R11" i="655"/>
  <c r="R11" i="651"/>
  <c r="Q11" i="649"/>
  <c r="J13" i="646"/>
  <c r="J10" i="646" s="1"/>
  <c r="Q10" i="642"/>
  <c r="E5" i="642" s="1"/>
  <c r="J18" i="639"/>
  <c r="J10" i="639" s="1"/>
  <c r="L10" i="636"/>
  <c r="L10" i="642"/>
  <c r="Q11" i="632"/>
  <c r="J13" i="614"/>
  <c r="J10" i="614" s="1"/>
  <c r="R11" i="618"/>
  <c r="R11" i="614"/>
  <c r="L10" i="616"/>
  <c r="R11" i="610"/>
  <c r="L10" i="594"/>
  <c r="R11" i="580"/>
  <c r="Q11" i="584"/>
  <c r="J14" i="582"/>
  <c r="J10" i="582" s="1"/>
  <c r="J15" i="569"/>
  <c r="J10" i="569" s="1"/>
  <c r="J311" i="572"/>
  <c r="J10" i="572" s="1"/>
  <c r="Q11" i="570"/>
  <c r="Q10" i="554"/>
  <c r="E5" i="554" s="1"/>
  <c r="L10" i="639"/>
  <c r="Q11" i="640"/>
  <c r="Q10" i="628"/>
  <c r="E5" i="628" s="1"/>
  <c r="Q11" i="629"/>
  <c r="J14" i="619"/>
  <c r="J10" i="619" s="1"/>
  <c r="J14" i="618"/>
  <c r="J10" i="618" s="1"/>
  <c r="J13" i="624"/>
  <c r="J10" i="624" s="1"/>
  <c r="Q10" i="609"/>
  <c r="E5" i="609" s="1"/>
  <c r="Q11" i="601"/>
  <c r="Q11" i="605"/>
  <c r="L10" i="596"/>
  <c r="Q11" i="592"/>
  <c r="J14" i="590"/>
  <c r="J10" i="590" s="1"/>
  <c r="L10" i="584"/>
  <c r="L10" i="579"/>
  <c r="J15" i="576"/>
  <c r="J10" i="576" s="1"/>
  <c r="L10" i="572"/>
  <c r="Q10" i="556"/>
  <c r="E5" i="556" s="1"/>
  <c r="L10" i="556"/>
  <c r="L10" i="551"/>
  <c r="Q11" i="562"/>
  <c r="J13" i="545"/>
  <c r="J10" i="545" s="1"/>
  <c r="R11" i="529"/>
  <c r="Q11" i="534"/>
  <c r="L10" i="650"/>
  <c r="J20" i="626"/>
  <c r="J10" i="626" s="1"/>
  <c r="L10" i="656"/>
  <c r="J13" i="656"/>
  <c r="J10" i="656" s="1"/>
  <c r="Q11" i="644"/>
  <c r="Q10" i="640"/>
  <c r="E5" i="640" s="1"/>
  <c r="Q10" i="633"/>
  <c r="E5" i="633" s="1"/>
  <c r="Q11" i="628"/>
  <c r="J14" i="622"/>
  <c r="J10" i="622" s="1"/>
  <c r="L10" i="619"/>
  <c r="R11" i="624"/>
  <c r="Q11" i="621"/>
  <c r="R11" i="608"/>
  <c r="J13" i="606"/>
  <c r="J10" i="606" s="1"/>
  <c r="Q11" i="608"/>
  <c r="R11" i="602"/>
  <c r="Q11" i="595"/>
  <c r="Q10" i="602"/>
  <c r="E5" i="602" s="1"/>
  <c r="Q10" i="592"/>
  <c r="E5" i="592" s="1"/>
  <c r="L10" i="590"/>
  <c r="Q10" i="587"/>
  <c r="E5" i="587" s="1"/>
  <c r="Q10" i="578"/>
  <c r="E5" i="578" s="1"/>
  <c r="Q11" i="577"/>
  <c r="Q11" i="572"/>
  <c r="Q10" i="570"/>
  <c r="E5" i="570" s="1"/>
  <c r="J14" i="556"/>
  <c r="J10" i="556" s="1"/>
  <c r="R11" i="547"/>
  <c r="L10" i="545"/>
  <c r="Q11" i="541"/>
  <c r="Q10" i="536"/>
  <c r="E5" i="536" s="1"/>
  <c r="R11" i="658"/>
  <c r="J13" i="658"/>
  <c r="J10" i="658" s="1"/>
  <c r="L10" i="658"/>
  <c r="I97" i="1"/>
  <c r="H97" i="1"/>
  <c r="B50" i="1"/>
  <c r="B152" i="1"/>
  <c r="B129" i="1"/>
  <c r="B163" i="1"/>
  <c r="B157" i="1"/>
  <c r="B149" i="1"/>
  <c r="B67" i="1"/>
  <c r="B165" i="1"/>
  <c r="B75" i="1"/>
  <c r="B145" i="1"/>
  <c r="B131" i="1"/>
  <c r="B81" i="1"/>
  <c r="B58" i="1"/>
  <c r="B128" i="1"/>
  <c r="B133" i="1"/>
  <c r="B53" i="1"/>
  <c r="B170" i="1"/>
  <c r="B93" i="1"/>
  <c r="B158" i="1"/>
  <c r="B111" i="1"/>
  <c r="B124" i="1"/>
  <c r="B139" i="1"/>
  <c r="B150" i="1"/>
  <c r="B113" i="1"/>
  <c r="B142" i="1"/>
  <c r="B110" i="1"/>
  <c r="B121" i="1"/>
  <c r="B166" i="1"/>
  <c r="B46" i="1"/>
  <c r="B42" i="1"/>
  <c r="B73" i="1"/>
  <c r="B101" i="1"/>
  <c r="B153" i="1"/>
  <c r="B146" i="1"/>
  <c r="B56" i="1"/>
  <c r="B156" i="1"/>
  <c r="B83" i="1"/>
  <c r="B123" i="1"/>
  <c r="B122" i="1"/>
  <c r="B49" i="1"/>
  <c r="B77" i="1"/>
  <c r="B100" i="1"/>
  <c r="B96" i="1"/>
  <c r="B69" i="1"/>
  <c r="B91" i="1"/>
  <c r="B147" i="1"/>
  <c r="B151" i="1"/>
  <c r="B48" i="1"/>
  <c r="B126" i="1"/>
  <c r="B74" i="1"/>
  <c r="B80" i="1"/>
  <c r="B137" i="1"/>
  <c r="B106" i="1"/>
  <c r="B168" i="1"/>
  <c r="B85" i="1"/>
  <c r="B130" i="1"/>
  <c r="B102" i="1"/>
  <c r="B169" i="1"/>
  <c r="B109" i="1"/>
  <c r="B148" i="1"/>
  <c r="B70" i="1"/>
  <c r="B72" i="1"/>
  <c r="B55" i="1"/>
  <c r="B164" i="1"/>
  <c r="B138" i="1"/>
  <c r="B116" i="1"/>
  <c r="B88" i="1"/>
  <c r="B86" i="1"/>
  <c r="B95" i="1"/>
  <c r="B51" i="1"/>
  <c r="B144" i="1"/>
  <c r="B65" i="1"/>
  <c r="B104" i="1"/>
  <c r="B107" i="1"/>
  <c r="B114" i="1"/>
  <c r="B117" i="1"/>
  <c r="B43" i="1"/>
  <c r="B105" i="1"/>
  <c r="B84" i="1"/>
  <c r="B61" i="1"/>
  <c r="B115" i="1"/>
  <c r="B154" i="1"/>
  <c r="B90" i="1"/>
  <c r="B120" i="1"/>
  <c r="B162" i="1"/>
  <c r="B60" i="1"/>
  <c r="B167" i="1"/>
  <c r="B143" i="1"/>
  <c r="B87" i="1"/>
  <c r="B41" i="1"/>
  <c r="B94" i="1"/>
  <c r="B71" i="1"/>
  <c r="B161" i="1"/>
  <c r="B140" i="1"/>
  <c r="B127" i="1"/>
  <c r="B78" i="1"/>
  <c r="H138" i="1" l="1"/>
  <c r="I138" i="1"/>
  <c r="I128" i="1"/>
  <c r="H128" i="1"/>
  <c r="H137" i="1"/>
  <c r="I137" i="1"/>
  <c r="H122" i="1"/>
  <c r="I122" i="1"/>
  <c r="I114" i="1"/>
  <c r="H114" i="1"/>
  <c r="I88" i="1"/>
  <c r="H88" i="1"/>
  <c r="H169" i="1"/>
  <c r="I169" i="1"/>
  <c r="H165" i="1"/>
  <c r="I165" i="1"/>
  <c r="H152" i="1"/>
  <c r="I152" i="1"/>
  <c r="H153" i="1"/>
  <c r="I153" i="1"/>
  <c r="I147" i="1"/>
  <c r="H147" i="1"/>
  <c r="H156" i="1"/>
  <c r="I156" i="1"/>
  <c r="H144" i="1"/>
  <c r="I144" i="1"/>
  <c r="I145" i="1"/>
  <c r="H145" i="1"/>
  <c r="H157" i="1"/>
  <c r="I157" i="1"/>
  <c r="H163" i="1"/>
  <c r="I163" i="1"/>
  <c r="I162" i="1"/>
  <c r="H162" i="1"/>
  <c r="I151" i="1"/>
  <c r="H151" i="1"/>
  <c r="I166" i="1"/>
  <c r="H166" i="1"/>
  <c r="I170" i="1"/>
  <c r="H170" i="1"/>
  <c r="I142" i="1"/>
  <c r="H142" i="1"/>
  <c r="H139" i="1"/>
  <c r="I139" i="1"/>
  <c r="I133" i="1"/>
  <c r="H133" i="1"/>
  <c r="I131" i="1"/>
  <c r="H131" i="1"/>
  <c r="H115" i="1"/>
  <c r="I115" i="1"/>
  <c r="H96" i="1"/>
  <c r="I96" i="1"/>
  <c r="I110" i="1"/>
  <c r="H110" i="1"/>
  <c r="I100" i="1"/>
  <c r="H100" i="1"/>
  <c r="I102" i="1"/>
  <c r="H102" i="1"/>
  <c r="H105" i="1"/>
  <c r="I105" i="1"/>
  <c r="H78" i="1"/>
  <c r="I78" i="1"/>
  <c r="I74" i="1"/>
  <c r="H74" i="1"/>
  <c r="H71" i="1"/>
  <c r="I71" i="1"/>
  <c r="H51" i="1"/>
  <c r="I51" i="1"/>
  <c r="I117" i="1"/>
  <c r="H117" i="1"/>
  <c r="I60" i="1"/>
  <c r="H60" i="1"/>
  <c r="I140" i="1"/>
  <c r="H140" i="1"/>
  <c r="H86" i="1"/>
  <c r="I86" i="1"/>
  <c r="H55" i="1"/>
  <c r="I55" i="1"/>
  <c r="H101" i="1"/>
  <c r="I101" i="1"/>
  <c r="H150" i="1"/>
  <c r="I150" i="1"/>
  <c r="H106" i="1"/>
  <c r="I106" i="1"/>
  <c r="H87" i="1"/>
  <c r="I87" i="1"/>
  <c r="I53" i="1"/>
  <c r="H53" i="1"/>
  <c r="H111" i="1"/>
  <c r="I111" i="1"/>
  <c r="H120" i="1"/>
  <c r="I120" i="1"/>
  <c r="I94" i="1"/>
  <c r="H94" i="1"/>
  <c r="I75" i="1"/>
  <c r="H75" i="1"/>
  <c r="H81" i="1"/>
  <c r="I81" i="1"/>
  <c r="H80" i="1"/>
  <c r="I80" i="1"/>
  <c r="H107" i="1"/>
  <c r="I107" i="1"/>
  <c r="I58" i="1"/>
  <c r="H58" i="1"/>
  <c r="H148" i="1"/>
  <c r="I148" i="1"/>
  <c r="H104" i="1"/>
  <c r="I104" i="1"/>
  <c r="H123" i="1"/>
  <c r="I123" i="1"/>
  <c r="I56" i="1"/>
  <c r="H56" i="1"/>
  <c r="I124" i="1"/>
  <c r="H124" i="1"/>
  <c r="I167" i="1"/>
  <c r="H167" i="1"/>
  <c r="I168" i="1"/>
  <c r="H168" i="1"/>
  <c r="H129" i="1"/>
  <c r="I129" i="1"/>
  <c r="I113" i="1"/>
  <c r="H113" i="1"/>
  <c r="H61" i="1"/>
  <c r="I61" i="1"/>
  <c r="I43" i="1"/>
  <c r="H43" i="1"/>
  <c r="I143" i="1"/>
  <c r="H143" i="1"/>
  <c r="H93" i="1"/>
  <c r="I93" i="1"/>
  <c r="H73" i="1"/>
  <c r="I73" i="1"/>
  <c r="I46" i="1"/>
  <c r="H46" i="1"/>
  <c r="H95" i="1"/>
  <c r="I95" i="1"/>
  <c r="I109" i="1"/>
  <c r="H109" i="1"/>
  <c r="H48" i="1"/>
  <c r="I48" i="1"/>
  <c r="I149" i="1"/>
  <c r="H149" i="1"/>
  <c r="H67" i="1"/>
  <c r="I67" i="1"/>
  <c r="H85" i="1"/>
  <c r="I85" i="1"/>
  <c r="H83" i="1"/>
  <c r="I83" i="1"/>
  <c r="I70" i="1"/>
  <c r="H70" i="1"/>
  <c r="H126" i="1"/>
  <c r="I126" i="1"/>
  <c r="H72" i="1"/>
  <c r="I72" i="1"/>
  <c r="H69" i="1"/>
  <c r="I69" i="1"/>
  <c r="H42" i="1"/>
  <c r="I42" i="1"/>
  <c r="I158" i="1"/>
  <c r="H158" i="1"/>
  <c r="H90" i="1"/>
  <c r="I90" i="1"/>
  <c r="I49" i="1"/>
  <c r="H49" i="1"/>
  <c r="H65" i="1"/>
  <c r="I65" i="1"/>
  <c r="H154" i="1"/>
  <c r="I154" i="1"/>
  <c r="H127" i="1"/>
  <c r="I127" i="1"/>
  <c r="H84" i="1"/>
  <c r="I84" i="1"/>
  <c r="I146" i="1"/>
  <c r="H146" i="1"/>
  <c r="I121" i="1"/>
  <c r="H121" i="1"/>
  <c r="H77" i="1"/>
  <c r="I77" i="1"/>
  <c r="I130" i="1"/>
  <c r="H130" i="1"/>
  <c r="H161" i="1"/>
  <c r="I161" i="1"/>
  <c r="I91" i="1"/>
  <c r="H91" i="1"/>
  <c r="I50" i="1"/>
  <c r="H50" i="1"/>
  <c r="H116" i="1"/>
  <c r="I116" i="1"/>
  <c r="I41" i="1"/>
  <c r="H41" i="1"/>
  <c r="C123" i="1"/>
  <c r="C87" i="1"/>
  <c r="C115" i="1"/>
  <c r="C135" i="1"/>
  <c r="C132" i="1"/>
  <c r="C124" i="1"/>
  <c r="C120" i="1"/>
  <c r="C116" i="1"/>
  <c r="C112" i="1"/>
  <c r="C96" i="1"/>
  <c r="C118" i="1"/>
  <c r="C110" i="1"/>
  <c r="C102" i="1"/>
  <c r="C90" i="1"/>
  <c r="C129" i="1"/>
  <c r="C109" i="1"/>
  <c r="C101" i="1"/>
  <c r="C97" i="1"/>
  <c r="C93" i="1"/>
  <c r="C81" i="1"/>
  <c r="C70" i="1"/>
  <c r="C75" i="1"/>
  <c r="I164" i="1"/>
  <c r="H164" i="1"/>
  <c r="C114" i="1" l="1"/>
  <c r="C62" i="1"/>
  <c r="C89" i="1"/>
  <c r="C88" i="1"/>
  <c r="C99" i="1"/>
  <c r="C126" i="1"/>
  <c r="C104" i="1"/>
  <c r="C106" i="1"/>
  <c r="C113" i="1"/>
  <c r="C117" i="1"/>
  <c r="C121" i="1"/>
  <c r="C95" i="1"/>
  <c r="C91" i="1"/>
  <c r="C83" i="1"/>
  <c r="C137" i="1"/>
  <c r="C100" i="1"/>
  <c r="C98" i="1"/>
  <c r="C63" i="1"/>
  <c r="C128" i="1"/>
  <c r="C134" i="1"/>
  <c r="C86" i="1"/>
  <c r="C84" i="1"/>
  <c r="C105" i="1"/>
  <c r="C85" i="1"/>
  <c r="C111" i="1"/>
  <c r="C122" i="1"/>
  <c r="C79" i="1"/>
  <c r="C131" i="1"/>
  <c r="C133" i="1"/>
  <c r="C108" i="1"/>
  <c r="C94" i="1"/>
  <c r="C77" i="1"/>
  <c r="C127" i="1"/>
  <c r="C138" i="1"/>
  <c r="C80" i="1"/>
  <c r="C78" i="1"/>
  <c r="C136" i="1"/>
  <c r="C92" i="1"/>
  <c r="C82" i="1"/>
  <c r="C125" i="1"/>
  <c r="C76" i="1"/>
  <c r="C139" i="1"/>
  <c r="C103" i="1"/>
  <c r="C119" i="1"/>
  <c r="C130" i="1"/>
  <c r="C107" i="1"/>
  <c r="C64" i="1"/>
  <c r="D93" i="1"/>
  <c r="D90" i="1"/>
  <c r="D97" i="1"/>
  <c r="D96" i="1"/>
  <c r="D109" i="1"/>
  <c r="D124" i="1"/>
  <c r="D116" i="1"/>
  <c r="D129" i="1"/>
  <c r="D135" i="1"/>
  <c r="D115" i="1"/>
  <c r="D102" i="1"/>
  <c r="D87" i="1"/>
  <c r="D132" i="1"/>
  <c r="D112" i="1"/>
  <c r="D118" i="1"/>
  <c r="D120" i="1"/>
  <c r="D101" i="1"/>
  <c r="D81" i="1"/>
  <c r="D110" i="1"/>
  <c r="D123" i="1"/>
  <c r="C71" i="1"/>
  <c r="C67" i="1"/>
  <c r="C65" i="1"/>
  <c r="C60" i="1"/>
  <c r="C73" i="1"/>
  <c r="C74" i="1"/>
  <c r="C68" i="1"/>
  <c r="C61" i="1"/>
  <c r="C66" i="1"/>
  <c r="C72" i="1"/>
  <c r="C69" i="1"/>
  <c r="D98" i="1" l="1"/>
  <c r="D139" i="1"/>
  <c r="D134" i="1"/>
  <c r="D79" i="1"/>
  <c r="D121" i="1"/>
  <c r="D136" i="1"/>
  <c r="D111" i="1"/>
  <c r="D137" i="1"/>
  <c r="D114" i="1"/>
  <c r="D103" i="1"/>
  <c r="D82" i="1"/>
  <c r="D127" i="1"/>
  <c r="D100" i="1"/>
  <c r="D117" i="1"/>
  <c r="D106" i="1"/>
  <c r="D94" i="1"/>
  <c r="D133" i="1"/>
  <c r="D80" i="1"/>
  <c r="D95" i="1"/>
  <c r="D92" i="1"/>
  <c r="D122" i="1"/>
  <c r="D128" i="1"/>
  <c r="D99" i="1"/>
  <c r="D125" i="1"/>
  <c r="D131" i="1"/>
  <c r="D126" i="1"/>
  <c r="D86" i="1"/>
  <c r="D83" i="1"/>
  <c r="D77" i="1"/>
  <c r="D89" i="1"/>
  <c r="D104" i="1"/>
  <c r="D119" i="1"/>
  <c r="D138" i="1"/>
  <c r="D84" i="1"/>
  <c r="D113" i="1"/>
  <c r="D107" i="1"/>
  <c r="D78" i="1"/>
  <c r="D85" i="1"/>
  <c r="D88" i="1"/>
  <c r="D108" i="1"/>
  <c r="D130" i="1"/>
  <c r="D105" i="1"/>
  <c r="D91" i="1"/>
  <c r="C149" i="1"/>
  <c r="C161" i="1"/>
  <c r="C150" i="1"/>
  <c r="C162" i="1"/>
  <c r="C151" i="1"/>
  <c r="C163" i="1"/>
  <c r="C140" i="1"/>
  <c r="C152" i="1"/>
  <c r="C164" i="1"/>
  <c r="C57" i="1"/>
  <c r="C141" i="1"/>
  <c r="C153" i="1"/>
  <c r="C165" i="1"/>
  <c r="C58" i="1"/>
  <c r="C142" i="1"/>
  <c r="C154" i="1"/>
  <c r="C166" i="1"/>
  <c r="C59" i="1"/>
  <c r="C143" i="1"/>
  <c r="C155" i="1"/>
  <c r="C167" i="1"/>
  <c r="C144" i="1"/>
  <c r="C156" i="1"/>
  <c r="C168" i="1"/>
  <c r="C145" i="1"/>
  <c r="C157" i="1"/>
  <c r="C169" i="1"/>
  <c r="C146" i="1"/>
  <c r="C158" i="1"/>
  <c r="C170" i="1"/>
  <c r="C148" i="1"/>
  <c r="C160" i="1"/>
  <c r="C147" i="1"/>
  <c r="C159" i="1"/>
  <c r="D70" i="1"/>
  <c r="D72" i="1"/>
  <c r="D69" i="1"/>
  <c r="D170" i="1" l="1"/>
  <c r="D157" i="1"/>
  <c r="D144" i="1"/>
  <c r="D163" i="1"/>
  <c r="D161" i="1"/>
  <c r="D146" i="1"/>
  <c r="D154" i="1"/>
  <c r="D153" i="1"/>
  <c r="D152" i="1"/>
  <c r="D162" i="1"/>
  <c r="D145" i="1"/>
  <c r="D151" i="1"/>
  <c r="D149" i="1"/>
  <c r="D164" i="1"/>
  <c r="D147" i="1"/>
  <c r="D158" i="1"/>
  <c r="D167" i="1"/>
  <c r="D165" i="1"/>
  <c r="D160" i="1"/>
  <c r="D168" i="1"/>
  <c r="D155" i="1"/>
  <c r="D150" i="1"/>
  <c r="D143" i="1"/>
  <c r="D148" i="1"/>
  <c r="D142" i="1"/>
  <c r="D169" i="1"/>
  <c r="D156" i="1"/>
  <c r="D141" i="1"/>
  <c r="D140" i="1"/>
  <c r="D159" i="1"/>
  <c r="D166" i="1"/>
  <c r="D71" i="1"/>
  <c r="D66" i="1"/>
  <c r="D68" i="1"/>
  <c r="D67" i="1"/>
  <c r="D65" i="1"/>
  <c r="C55" i="1"/>
  <c r="C51" i="1"/>
  <c r="D51" i="1" l="1"/>
  <c r="D55" i="1"/>
  <c r="D62" i="1"/>
  <c r="D58" i="1"/>
  <c r="D74" i="1"/>
  <c r="C50" i="1"/>
  <c r="D50" i="1" l="1"/>
  <c r="D57" i="1"/>
  <c r="D73" i="1"/>
  <c r="D61" i="1"/>
  <c r="D64" i="1"/>
  <c r="D63" i="1"/>
  <c r="C54" i="1"/>
  <c r="C56" i="1"/>
  <c r="D56" i="1" l="1"/>
  <c r="D54" i="1"/>
  <c r="D76" i="1"/>
  <c r="C53" i="1"/>
  <c r="C44" i="1"/>
  <c r="C45" i="1"/>
  <c r="C46" i="1"/>
  <c r="D44" i="1" l="1"/>
  <c r="D53" i="1"/>
  <c r="D46" i="1"/>
  <c r="D45" i="1"/>
  <c r="D60" i="1"/>
  <c r="D59" i="1"/>
  <c r="C52" i="1"/>
  <c r="C42" i="1"/>
  <c r="C41" i="1"/>
  <c r="C47" i="1"/>
  <c r="C49" i="1"/>
  <c r="C48" i="1"/>
  <c r="C43" i="1"/>
  <c r="D43" i="1" l="1"/>
  <c r="D49" i="1"/>
  <c r="D52" i="1"/>
  <c r="D42" i="1"/>
  <c r="D48" i="1"/>
  <c r="D75" i="1"/>
  <c r="D47" i="1"/>
  <c r="D41" i="1" l="1"/>
  <c r="F40" i="1" l="1"/>
  <c r="B200" i="1" s="1"/>
</calcChain>
</file>

<file path=xl/sharedStrings.xml><?xml version="1.0" encoding="utf-8"?>
<sst xmlns="http://schemas.openxmlformats.org/spreadsheetml/2006/main" count="6011" uniqueCount="1501">
  <si>
    <t>Nazwa_pakietu</t>
  </si>
  <si>
    <t>Wartość Brutto</t>
  </si>
  <si>
    <t>Wadium</t>
  </si>
  <si>
    <t>Suma Wadium</t>
  </si>
  <si>
    <t>Uwagi</t>
  </si>
  <si>
    <r>
      <t>załącznik nr</t>
    </r>
    <r>
      <rPr>
        <b/>
        <sz val="12"/>
        <color theme="1"/>
        <rFont val="Calibri"/>
        <family val="2"/>
        <charset val="238"/>
        <scheme val="minor"/>
      </rPr>
      <t xml:space="preserve"> 1</t>
    </r>
    <r>
      <rPr>
        <sz val="12"/>
        <color theme="1"/>
        <rFont val="Calibri"/>
        <family val="2"/>
        <charset val="238"/>
        <scheme val="minor"/>
      </rPr>
      <t xml:space="preserve"> do SIWZ</t>
    </r>
  </si>
  <si>
    <t>DZIAŁAJĄC W IMIENIU I NA RZECZ FIRMY :</t>
  </si>
  <si>
    <t xml:space="preserve">   (Pełna nazwa wykonawcy / wykonawców w przypadku składania oferty wspólnej)</t>
  </si>
  <si>
    <t xml:space="preserve">Wpisanej do rejestru przedsiębiorców </t>
  </si>
  <si>
    <t>pod nr KRS:</t>
  </si>
  <si>
    <t>/CEIDG</t>
  </si>
  <si>
    <t>REGON:</t>
  </si>
  <si>
    <t>NIP:</t>
  </si>
  <si>
    <t xml:space="preserve">DANE TELEADRESOWE : </t>
  </si>
  <si>
    <t xml:space="preserve">ul. </t>
  </si>
  <si>
    <t>nr</t>
  </si>
  <si>
    <t>kod pocztowy, miejscowość</t>
  </si>
  <si>
    <t xml:space="preserve">Adres e-mail do przesyłania korespondencji </t>
  </si>
  <si>
    <t>Adres skrzynki ePUAP</t>
  </si>
  <si>
    <t>3. Zgodnie z treścią art. 91 ust. 3a ustawy Pzp informuję, że wybór naszej oferty :</t>
  </si>
  <si>
    <t>a) nie będzie prowadzić do powstania obowiązku podatkowego po stronie Zamawiającego, zgodnie z przepisami o podatku od towarów i usług*</t>
  </si>
  <si>
    <t xml:space="preserve">b) będzie prowadzić do powstania obowiązku podatkowego po stronie Zamawiającego, zgodnie z przepisami o podatku od towarów i usług, w następującym zakresie*: </t>
  </si>
  <si>
    <t>L.P</t>
  </si>
  <si>
    <t>NAZWA (RODZAJ) TOWARU LUB USŁUGA KTÓRYCH DOSTAWA LUB ŚWIADCZENIE BĘDZIE PROWADZIĆ DO POWSTANIA  OBOWIĄZKU PODATKOWEGO PO STRONIE ZAMAWIAJĄCEGO</t>
  </si>
  <si>
    <t>WARTOŚĆ BEZ  KWOTY PODATKU</t>
  </si>
  <si>
    <t>5. Oświadczam, że akceptuję treść wzoru umowy stanowiącego załącznik do specyfikacji istotnych warunków zamówienia (wraz ze zmianami, jeżeli wystąpiły) i w przypadku wyboru mojej oferty zobowiązuję się do zawarcia umowy sporządzonej na podstawie tego wzoru. deklarujemy gotowość podpisania jej w terminie, wyznaczonym przez Zamawiającego.</t>
  </si>
  <si>
    <t xml:space="preserve">a) bez udziału podwykonawcy/podwykonawców* </t>
  </si>
  <si>
    <t>b) z udziałem podwykonawcy/podwykonawców*:</t>
  </si>
  <si>
    <t>CZĘŚĆ ZAMÓWIENIA POWIERZONA DO REALIZACJI PODWYKONAWCOM</t>
  </si>
  <si>
    <t>DANE DOTYCZACE PODWYKONAWCÓW</t>
  </si>
  <si>
    <t xml:space="preserve">wnieśliśmy w formie </t>
  </si>
  <si>
    <t>DOKUMENTY OBJĘTE TAJEMNICĄ PRZEDSIĘBIORSTWA</t>
  </si>
  <si>
    <t>a)</t>
  </si>
  <si>
    <t>zał. nr</t>
  </si>
  <si>
    <t>b)</t>
  </si>
  <si>
    <t>c)</t>
  </si>
  <si>
    <t>d)</t>
  </si>
  <si>
    <t>e)</t>
  </si>
  <si>
    <t>f)</t>
  </si>
  <si>
    <t>g)</t>
  </si>
  <si>
    <t>h)</t>
  </si>
  <si>
    <t>i)</t>
  </si>
  <si>
    <t>j)</t>
  </si>
  <si>
    <t>k)</t>
  </si>
  <si>
    <t>l)</t>
  </si>
  <si>
    <t>Objaśnienia</t>
  </si>
  <si>
    <t xml:space="preserve">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</si>
  <si>
    <t>(2)W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</si>
  <si>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t>6. Oświadczam, że zamówienie zrealizujemy*:</t>
  </si>
  <si>
    <t>7. Oświadczam/y, iż jestem upoważniony do reprezentowania firmy na zewnątrz i zaciągania zobowiązań w wysokości odpowiadającej łącznej cenie oferty.</t>
  </si>
  <si>
    <t>8. Wadium  w wysokości</t>
  </si>
  <si>
    <t>9. Oświadczamy, że niżej wymienione dokumenty stanowią tajemnicę przedsiębiorstwa w rozumieniu przepisów o zwalczaniu nieuczciwej konkurencji:
(w przypadku dokonania zastrzeżenia dokumentów Wykonawca musi wykazać iż zastrzeżone informacje stanowią tajemnicę przedsiębiorstwa, stosowne pismo należy złożyć wraz z ofertą)</t>
  </si>
  <si>
    <t>10. Oświadczam, że wypełniłem obowiązki informacyjne przewidziane w art. 13 lub art. 14 RODO (1) wobec osób fizycznych, od których dane osobowe bezpośrednio lub pośrednio pozyskałem w celu ubiegania się o udzielenie zamówienia publicznego w niniejszym postępowaniu. (2)</t>
  </si>
  <si>
    <t xml:space="preserve">11. Jednocześnie oświadczamy, że jesteśmy świadomi odpowiedzialności karnej związanej ze składaniem fałszywych oświadczeń. </t>
  </si>
  <si>
    <t>12. Dla wykazania wiarygodności naszej Firmy w zakresie stanowiącym przedmiot niniejszego przetargu, przekładamy do oferty następujące oświadczenia i dokumenty:</t>
  </si>
  <si>
    <t>* niepotrzebne usunąć</t>
  </si>
  <si>
    <t>1. Oświadczam/y  że spełniamy wszystkie wymagania zawarte w Specyfikacji Istotnych Warunków Zamówienia i przyjmujemy je bez zastrzeżeń oraz, że otrzymaliśmy wszystkie niezbędne informacje potrzebne do przygotowania oferty. Oświadczamy, że wszystkie złożone przez nas dokumenty są zgodne z aktualnym stanem prawnym i faktycznym.</t>
  </si>
  <si>
    <t xml:space="preserve">Numer referencyjny sprawy nadany przez Zamawiajacego : </t>
  </si>
  <si>
    <t>(Pełna nazwa Wykonawcy / Wykonawców w przypadku składania oferty wspólnej)</t>
  </si>
  <si>
    <t>Zadanie nr:</t>
  </si>
  <si>
    <t>Razem</t>
  </si>
  <si>
    <t>---</t>
  </si>
  <si>
    <t>Oświadczam/my, że zaoferowany przez nas produkt spełnia wszystkie wymagania opisane przez Zamawiającego w niniejszej specyfikacji asortymentowo-cenowej.</t>
  </si>
  <si>
    <t>Wykonawca wypełnia Specyfikację asortymentowo – cenową poprzez uzupełnienie:</t>
  </si>
  <si>
    <t xml:space="preserve">kolumny E  – „Nazwa handlowa”, </t>
  </si>
  <si>
    <t>kolumny G  –  Podanie ceny z dokładnością do 4 miejsc po przecinku</t>
  </si>
  <si>
    <t>kolumny I  –  Podanie stawki podatku VAT</t>
  </si>
  <si>
    <t xml:space="preserve">oraz </t>
  </si>
  <si>
    <t>Poprzez wpisanie w miejscu wyznaczonym nazwy Wykonawcy/wykonawców w przypadku składania oferty wspólnej.</t>
  </si>
  <si>
    <t>OFERTA PRZETAGOWA DLA NARODOWEGO INSTYTUTU ONKOLOGII IM. MARII SKŁODOWSKIEJ-CURIE PAŃSTWOWEGO INSTYTUTU BADAWCZEGO
ODDZIAŁU W GLIWICACH</t>
  </si>
  <si>
    <t>W odpowiedzi na ogłoszenie o przetargu nieograniczonym opublikowane w Suplemencie do Dziennika Urzędowego Unii Europejskiej, którego przedmiotem zamówienia jest sukcesywna dostawa leków dla Narodowego Instytutu Onkologii Im. Marii Skłodowskiej-Curie Państwowego Instytutu Badawczego Oddziału w Gliwicach, oświadczam/ y, że akceptuję/my w całości wszystkie warunki zawarte w Specyfikacji Istotnych Warunków Zamówienia, jako wyłączną podstawę procedury przetargowej  i składam/y niniejsza ofertę na wykonanie przedmiotu zamówienia zgodnie ze specyfikacjami asortymentowo-cenowymi w zakresie zadań wyszczególnionych poniżej na kwotę:</t>
  </si>
  <si>
    <t xml:space="preserve">Niniejszy dokument musi zostać złożony w postaci elektronicznej, podpisany kwalifikowanym podpisem elektronicznym, przez osobę(y) uprawnioną(e) do składania oświadczeń woli w imieniu Wykonawcy, zgodnie z formą reprezentacji Wykonawcy określoną w dokumencie rejestracyjnym (ewidencyjnym) właściwym dla formy organizacyjnej Wykonawcy lub pełnomocnika.  </t>
  </si>
  <si>
    <t>2. Zaoferowane produkty lecznicze muszą posiadać, co najmniej 12 miesięczny termin ważności licząc od dnia dostawy. Zamawiający dopuszcza możliwość dostawy przedmiotu zamówienia z terminem przydatności do użycia krótszym niż 12 miesięcy tylko w przypadku uzyskania przez Wykonawcę pisemnej zgody Zamawiającego.</t>
  </si>
  <si>
    <r>
      <t xml:space="preserve">SPECYFIKACJA ASORTYMENTOWO-CENOWA </t>
    </r>
    <r>
      <rPr>
        <b/>
        <sz val="10"/>
        <color rgb="FF000000"/>
        <rFont val="Times New Roman"/>
        <family val="1"/>
        <charset val="238"/>
      </rPr>
      <t xml:space="preserve">  </t>
    </r>
    <r>
      <rPr>
        <sz val="10"/>
        <color rgb="FF000000"/>
        <rFont val="Times New Roman"/>
        <family val="1"/>
        <charset val="238"/>
      </rPr>
      <t xml:space="preserve">                                                                          </t>
    </r>
    <r>
      <rPr>
        <i/>
        <sz val="9"/>
        <color rgb="FF000000"/>
        <rFont val="Verdana"/>
        <family val="2"/>
        <charset val="238"/>
      </rPr>
      <t xml:space="preserve"> sukcesywne dostawy leków dla Narodowego Instytutu Onkologii                                                           im. Marii Skłodowskiej-Cur</t>
    </r>
    <r>
      <rPr>
        <sz val="9"/>
        <color rgb="FF000000"/>
        <rFont val="Verdana"/>
        <family val="2"/>
        <charset val="238"/>
      </rPr>
      <t>ie - Państwowego Instytutu Badawczego Oddziału                                                                       w Gliwicach</t>
    </r>
  </si>
  <si>
    <t>Lp</t>
  </si>
  <si>
    <t>Opis przedmiotu zamówienia</t>
  </si>
  <si>
    <t>j.m.</t>
  </si>
  <si>
    <t>Ilość</t>
  </si>
  <si>
    <t>Nazwa handlowa</t>
  </si>
  <si>
    <t>Kod produktu</t>
  </si>
  <si>
    <r>
      <rPr>
        <b/>
        <i/>
        <sz val="11"/>
        <rFont val="Verdana"/>
        <family val="2"/>
        <charset val="238"/>
      </rPr>
      <t>Cena
jedn. netto</t>
    </r>
  </si>
  <si>
    <t>Wartość netto</t>
  </si>
  <si>
    <t>VAT %</t>
  </si>
  <si>
    <t>Wartość brutto</t>
  </si>
  <si>
    <t xml:space="preserve">kolumny F  – „Kod produktu” </t>
  </si>
  <si>
    <r>
      <rPr>
        <b/>
        <sz val="11"/>
        <color theme="8"/>
        <rFont val="Verdana"/>
        <family val="2"/>
        <charset val="238"/>
      </rPr>
      <t xml:space="preserve">Specyfikację asortymentowo-cenową należy złożyć w postaci elektronicznej , podpisaną kwalifikowanym podpisem elektronicznym, przez osobę(y) uprawnioną(e) do składania oświadczeń woli w imieniu Wykonawcy, zgodnie z formą reprezentacji Wykonawcy określoną     w dokumencie rejestracyjnym (ewidencyjnym) właściwym dla formy organizacyjnej Wykonawcy lub pełnomocnika.         </t>
    </r>
    <r>
      <rPr>
        <sz val="11"/>
        <color theme="1"/>
        <rFont val="Verdana"/>
        <family val="2"/>
        <charset val="238"/>
      </rPr>
      <t xml:space="preserve">                                                                                                                                                                                                                                                                                                                                                                                                                              Uwaga:  Komunikat:"</t>
    </r>
    <r>
      <rPr>
        <sz val="11"/>
        <color theme="9" tint="-0.249977111117893"/>
        <rFont val="Verdana"/>
        <family val="2"/>
        <charset val="238"/>
      </rPr>
      <t xml:space="preserve">Nie składamy oferty w zakresie przedmiotowego zadania </t>
    </r>
    <r>
      <rPr>
        <sz val="11"/>
        <color theme="1"/>
        <rFont val="Verdana"/>
        <family val="2"/>
        <charset val="238"/>
      </rPr>
      <t>" zniknie po wprowadzeniu przynajmniej jednej z wymaganych danych,  w zamian mogą pojawić się inne komunikaty informacyjne. Przy formularzu prawidłowo wypełnionym wszystkie komunikaty znikną.</t>
    </r>
  </si>
  <si>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</si>
  <si>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</si>
  <si>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</si>
  <si>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</si>
  <si>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</si>
  <si>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</si>
  <si>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</si>
  <si>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</si>
  <si>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</si>
  <si>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</si>
  <si>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</si>
  <si>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</si>
  <si>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</si>
  <si>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</si>
  <si>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</si>
  <si>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</si>
  <si>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</si>
  <si>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</si>
  <si>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</si>
  <si>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</si>
  <si>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</si>
  <si>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</si>
  <si>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</si>
  <si>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</si>
  <si>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</si>
  <si>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</si>
  <si>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</si>
  <si>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</si>
  <si>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</si>
  <si>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</si>
  <si>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</si>
  <si>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</si>
  <si>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</si>
  <si>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</si>
  <si>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</si>
  <si>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</si>
  <si>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</si>
  <si>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</si>
  <si>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</si>
  <si>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</si>
  <si>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</si>
  <si>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</si>
  <si>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</si>
  <si>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</si>
  <si>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</si>
  <si>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</si>
  <si>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</si>
  <si>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</si>
  <si>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</si>
  <si>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</si>
  <si>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</si>
  <si>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</si>
  <si>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</si>
  <si>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</si>
  <si>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</si>
  <si>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</si>
  <si>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</si>
  <si>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</si>
  <si>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</si>
  <si>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</si>
  <si>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</si>
  <si>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</si>
  <si>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</si>
  <si>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</si>
  <si>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</si>
  <si>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</si>
  <si>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</si>
  <si>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</si>
  <si>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</si>
  <si>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</si>
  <si>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</si>
  <si>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</si>
  <si>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</si>
  <si>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</si>
  <si>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</si>
  <si>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</si>
  <si>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</si>
  <si>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</si>
  <si>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</si>
  <si>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</si>
  <si>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</si>
  <si>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</si>
  <si>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</si>
  <si>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</si>
  <si>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</si>
  <si>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</si>
  <si>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</si>
  <si>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</si>
  <si>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</si>
  <si>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90</t>
  </si>
  <si>
    <t xml:space="preserve">  91</t>
  </si>
  <si>
    <t xml:space="preserve">  92</t>
  </si>
  <si>
    <t xml:space="preserve">  93</t>
  </si>
  <si>
    <t xml:space="preserve">  94</t>
  </si>
  <si>
    <t xml:space="preserve">  95</t>
  </si>
  <si>
    <t xml:space="preserve">  96</t>
  </si>
  <si>
    <t xml:space="preserve">  97</t>
  </si>
  <si>
    <t xml:space="preserve">  98</t>
  </si>
  <si>
    <t xml:space="preserve">  99</t>
  </si>
  <si>
    <t xml:space="preserve"> 100</t>
  </si>
  <si>
    <t xml:space="preserve"> 101</t>
  </si>
  <si>
    <t xml:space="preserve"> 102</t>
  </si>
  <si>
    <t xml:space="preserve"> 103</t>
  </si>
  <si>
    <t xml:space="preserve"> 104</t>
  </si>
  <si>
    <t xml:space="preserve"> 105</t>
  </si>
  <si>
    <t xml:space="preserve"> 106</t>
  </si>
  <si>
    <t xml:space="preserve"> 107</t>
  </si>
  <si>
    <t xml:space="preserve"> 108</t>
  </si>
  <si>
    <t xml:space="preserve"> 109</t>
  </si>
  <si>
    <t xml:space="preserve"> 110</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</si>
  <si>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</si>
  <si>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</si>
  <si>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</si>
  <si>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</si>
  <si>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</si>
  <si>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</si>
  <si>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</si>
  <si>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</si>
  <si>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</si>
  <si>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120</t>
  </si>
  <si>
    <t xml:space="preserve"> 121</t>
  </si>
  <si>
    <t xml:space="preserve"> 122</t>
  </si>
  <si>
    <t xml:space="preserve"> 123</t>
  </si>
  <si>
    <t xml:space="preserve"> 124</t>
  </si>
  <si>
    <t xml:space="preserve"> 125</t>
  </si>
  <si>
    <t xml:space="preserve"> 126</t>
  </si>
  <si>
    <t xml:space="preserve"> 127</t>
  </si>
  <si>
    <t xml:space="preserve"> 128</t>
  </si>
  <si>
    <t xml:space="preserve"> 129</t>
  </si>
  <si>
    <t xml:space="preserve"> 130</t>
  </si>
  <si>
    <t xml:space="preserve">   1 - Aciclovir</t>
  </si>
  <si>
    <t xml:space="preserve">   2 - Aethanol</t>
  </si>
  <si>
    <t xml:space="preserve">   3 - Aksykabtagen cyloleucel</t>
  </si>
  <si>
    <t xml:space="preserve">   4 - Albumin 20</t>
  </si>
  <si>
    <t xml:space="preserve">   5 - Albumin 5%</t>
  </si>
  <si>
    <t xml:space="preserve">   6 - Albumin 50</t>
  </si>
  <si>
    <t xml:space="preserve">   7 - Amikacin</t>
  </si>
  <si>
    <t xml:space="preserve">   8 - Anagrelid</t>
  </si>
  <si>
    <t xml:space="preserve">   9 - Anidulafungin</t>
  </si>
  <si>
    <t xml:space="preserve">  10 - Antithrombin III</t>
  </si>
  <si>
    <t xml:space="preserve">  11 - Antybiotyki</t>
  </si>
  <si>
    <t xml:space="preserve">  12 - Antybiotyki 2</t>
  </si>
  <si>
    <t xml:space="preserve">  13 - Azacitidine</t>
  </si>
  <si>
    <t xml:space="preserve">  15 - Bewacizumab</t>
  </si>
  <si>
    <t xml:space="preserve">  16 - Chemioterapia</t>
  </si>
  <si>
    <t xml:space="preserve">  17 - Chemioterapia  2</t>
  </si>
  <si>
    <t xml:space="preserve">  18 - Chemioterapia  3</t>
  </si>
  <si>
    <t xml:space="preserve">  19 - Chemioterapia  4</t>
  </si>
  <si>
    <t xml:space="preserve">  20 - Chemioterapia  5</t>
  </si>
  <si>
    <t xml:space="preserve">  21 - Chemioterapia  6</t>
  </si>
  <si>
    <t xml:space="preserve">  22 - Chemioterapia  7</t>
  </si>
  <si>
    <t xml:space="preserve">  23 - Chemioterapia  8</t>
  </si>
  <si>
    <t xml:space="preserve">  24 - Chemioterapia  9</t>
  </si>
  <si>
    <t xml:space="preserve">  25 - Chemioterapia 10</t>
  </si>
  <si>
    <t xml:space="preserve">  26 - Chemioterapia 11</t>
  </si>
  <si>
    <t xml:space="preserve">  27 - Chemioterapia 12</t>
  </si>
  <si>
    <t xml:space="preserve">  28 - Chemioterapia 13</t>
  </si>
  <si>
    <t xml:space="preserve">  29 - Chemioterapia 14</t>
  </si>
  <si>
    <t xml:space="preserve">  30 - Chemioterapia 15</t>
  </si>
  <si>
    <t xml:space="preserve">  31 - Chemioterapia 16</t>
  </si>
  <si>
    <t xml:space="preserve">  32 - Chemioterapia 17</t>
  </si>
  <si>
    <t xml:space="preserve">  33 - Chemioterapia 18</t>
  </si>
  <si>
    <t xml:space="preserve">  34 - Chlorambucil</t>
  </si>
  <si>
    <t xml:space="preserve">  35 - Cladribine</t>
  </si>
  <si>
    <t xml:space="preserve">  36 - Czynniki wzrostu</t>
  </si>
  <si>
    <t xml:space="preserve">  37 - Czynniki wzrostu 2</t>
  </si>
  <si>
    <t xml:space="preserve">  38 - Czynniki wzrostu 3</t>
  </si>
  <si>
    <t xml:space="preserve">  39 - Daratumumab t</t>
  </si>
  <si>
    <t xml:space="preserve">  40 - Desfluran</t>
  </si>
  <si>
    <t xml:space="preserve">  41 - Dexamethazon</t>
  </si>
  <si>
    <t xml:space="preserve">  42 - Dexrazoxane</t>
  </si>
  <si>
    <t xml:space="preserve">  43 - Enoxaparin sodium</t>
  </si>
  <si>
    <t xml:space="preserve">  44 - Enzalutamide</t>
  </si>
  <si>
    <t xml:space="preserve">  45 - Erlotinib</t>
  </si>
  <si>
    <t xml:space="preserve">  46 - Etomidate</t>
  </si>
  <si>
    <t xml:space="preserve">  47 - Fulvestrant</t>
  </si>
  <si>
    <t xml:space="preserve">  48 - Gąbki hemostatyczne b</t>
  </si>
  <si>
    <t xml:space="preserve">  49 - Gentamycin gąbka</t>
  </si>
  <si>
    <t xml:space="preserve">  50 - Hemostatyki</t>
  </si>
  <si>
    <t xml:space="preserve">  51 - Hydroxyethyl starch</t>
  </si>
  <si>
    <t xml:space="preserve">  52 - Immunoglobulin</t>
  </si>
  <si>
    <t xml:space="preserve">  53 - Import docelowy</t>
  </si>
  <si>
    <t xml:space="preserve">  54 - Import docelowy 2</t>
  </si>
  <si>
    <t xml:space="preserve">  55 - Import docelowy 3</t>
  </si>
  <si>
    <t xml:space="preserve">  56 - Import docelowy 4</t>
  </si>
  <si>
    <t xml:space="preserve">  57 - Isavuconazol</t>
  </si>
  <si>
    <t xml:space="preserve">  58 - Ketoconazol</t>
  </si>
  <si>
    <t xml:space="preserve">  59 - Kontrasty</t>
  </si>
  <si>
    <t xml:space="preserve">  60 - Kontrasty 2</t>
  </si>
  <si>
    <t xml:space="preserve">  61 - Kontrasty 3</t>
  </si>
  <si>
    <t xml:space="preserve">  62 - Kontrasty 4</t>
  </si>
  <si>
    <t xml:space="preserve">  63 - Kontrasty 5</t>
  </si>
  <si>
    <t xml:space="preserve">  64 - Kontrasty 6</t>
  </si>
  <si>
    <t xml:space="preserve">  65 - Lamivudine</t>
  </si>
  <si>
    <t xml:space="preserve">  66 - Leki psychotropowe</t>
  </si>
  <si>
    <t xml:space="preserve">  67 - Lenalidomidum</t>
  </si>
  <si>
    <t xml:space="preserve">  68 - Lenvatinib</t>
  </si>
  <si>
    <t xml:space="preserve">  69 - Letermovir</t>
  </si>
  <si>
    <t xml:space="preserve">  70 - Melphalan</t>
  </si>
  <si>
    <t xml:space="preserve">  71 - Mesna</t>
  </si>
  <si>
    <t xml:space="preserve">  72 - Mitomycin</t>
  </si>
  <si>
    <t xml:space="preserve">  73 - Mitotane</t>
  </si>
  <si>
    <t xml:space="preserve">  74 - Narkotyki</t>
  </si>
  <si>
    <t xml:space="preserve">  75 - Narkotyki 2</t>
  </si>
  <si>
    <t xml:space="preserve">  76 - Niraparib</t>
  </si>
  <si>
    <t xml:space="preserve">  77 - Octreotide</t>
  </si>
  <si>
    <t xml:space="preserve">  78 - Ornithine aspartate</t>
  </si>
  <si>
    <t xml:space="preserve">  79 - Peginterferon</t>
  </si>
  <si>
    <t xml:space="preserve">  80 - Płyn Bretschneidera</t>
  </si>
  <si>
    <t xml:space="preserve">  81 - Płyny</t>
  </si>
  <si>
    <t xml:space="preserve">  82 - Płyny 2</t>
  </si>
  <si>
    <t xml:space="preserve">  83 - Podaż diet</t>
  </si>
  <si>
    <t xml:space="preserve">  84 - Remifentanyl</t>
  </si>
  <si>
    <t xml:space="preserve">  85 - Rituximab</t>
  </si>
  <si>
    <t xml:space="preserve">  86 - Roztwór do płukania jamy ustnej</t>
  </si>
  <si>
    <t xml:space="preserve">  87 - Różne</t>
  </si>
  <si>
    <t xml:space="preserve">  88 - Różne  2</t>
  </si>
  <si>
    <t xml:space="preserve">  89 - Różne  3</t>
  </si>
  <si>
    <t xml:space="preserve">  90 - Różne  4</t>
  </si>
  <si>
    <t xml:space="preserve">  91 - Różne  5</t>
  </si>
  <si>
    <t xml:space="preserve">  92 - Różne  6</t>
  </si>
  <si>
    <t xml:space="preserve">  93 - Różne  7</t>
  </si>
  <si>
    <t xml:space="preserve">  94 - Różne  8</t>
  </si>
  <si>
    <t xml:space="preserve">  95 - Różne  9</t>
  </si>
  <si>
    <t xml:space="preserve">  96 - Różne 10</t>
  </si>
  <si>
    <t xml:space="preserve">  97 - Różne 11</t>
  </si>
  <si>
    <t xml:space="preserve">  98 - Różne 12</t>
  </si>
  <si>
    <t xml:space="preserve">  99 - Różne 13</t>
  </si>
  <si>
    <t xml:space="preserve"> 100 - Różne 14</t>
  </si>
  <si>
    <t xml:space="preserve"> 101 - Ruxolitinib</t>
  </si>
  <si>
    <t xml:space="preserve"> 102 - Sevoflurane</t>
  </si>
  <si>
    <t xml:space="preserve"> 103 - Sirolimus</t>
  </si>
  <si>
    <t xml:space="preserve"> 104 - Sorafenib</t>
  </si>
  <si>
    <t xml:space="preserve"> 105 - Substancje</t>
  </si>
  <si>
    <t xml:space="preserve"> 106 - Substancje do receptury</t>
  </si>
  <si>
    <t xml:space="preserve"> 107 - Sugammadex</t>
  </si>
  <si>
    <t xml:space="preserve"> 108 - Sunitinib</t>
  </si>
  <si>
    <t xml:space="preserve"> 109 - Szczepionka Hepatits B vaccine</t>
  </si>
  <si>
    <t xml:space="preserve"> 110 - Szczepionka przeciw grypie</t>
  </si>
  <si>
    <t xml:space="preserve"> 111 - Tacrolimus</t>
  </si>
  <si>
    <t xml:space="preserve"> 112 - Test</t>
  </si>
  <si>
    <t xml:space="preserve"> 113 - Thiopental</t>
  </si>
  <si>
    <t xml:space="preserve"> 114 - Tisagenlecleucel</t>
  </si>
  <si>
    <t xml:space="preserve"> 115 - Trabectedin</t>
  </si>
  <si>
    <t xml:space="preserve"> 116 - Tramadol hydrochloride</t>
  </si>
  <si>
    <t xml:space="preserve"> 117 - Trastuzumab</t>
  </si>
  <si>
    <t xml:space="preserve"> 118 - Utensylia</t>
  </si>
  <si>
    <t xml:space="preserve"> 119 - Vancomycin</t>
  </si>
  <si>
    <t xml:space="preserve"> 120 - Venetoclax</t>
  </si>
  <si>
    <t xml:space="preserve"> 121 - Vinblastine sulphate</t>
  </si>
  <si>
    <t xml:space="preserve"> 122 - Vincristine</t>
  </si>
  <si>
    <t xml:space="preserve"> 123 - Vinorelbine</t>
  </si>
  <si>
    <t xml:space="preserve"> 124 - Zoledronic acid</t>
  </si>
  <si>
    <t xml:space="preserve"> 125 - Żywienie</t>
  </si>
  <si>
    <t xml:space="preserve"> 126 - Żywienie 2</t>
  </si>
  <si>
    <t xml:space="preserve"> 127 - Żywienie 3</t>
  </si>
  <si>
    <t xml:space="preserve"> 128 - Żywienie 4</t>
  </si>
  <si>
    <t xml:space="preserve"> 129 - Żywienie 5</t>
  </si>
  <si>
    <t xml:space="preserve"> 130 - Żywienie 6</t>
  </si>
  <si>
    <t>Nr</t>
  </si>
  <si>
    <t>Aciclovir</t>
  </si>
  <si>
    <t>Aethanol</t>
  </si>
  <si>
    <t>Aksykabtagen cyloleucel</t>
  </si>
  <si>
    <t>Albumin 20</t>
  </si>
  <si>
    <t>Albumin 5%</t>
  </si>
  <si>
    <t>Albumin 50</t>
  </si>
  <si>
    <t>Amikacin</t>
  </si>
  <si>
    <t>Anagrelid</t>
  </si>
  <si>
    <t>Anidulafungin</t>
  </si>
  <si>
    <t>Antithrombin III</t>
  </si>
  <si>
    <t>Antybiotyki</t>
  </si>
  <si>
    <t>Antybiotyki 2</t>
  </si>
  <si>
    <t>Azacitidine</t>
  </si>
  <si>
    <t>Bewacizumab</t>
  </si>
  <si>
    <t>Chemioterapia</t>
  </si>
  <si>
    <t>Chemioterapia  2</t>
  </si>
  <si>
    <t>Chemioterapia  3</t>
  </si>
  <si>
    <t>Chemioterapia  4</t>
  </si>
  <si>
    <t>Chemioterapia  5</t>
  </si>
  <si>
    <t>Chemioterapia  6</t>
  </si>
  <si>
    <t>Chemioterapia  7</t>
  </si>
  <si>
    <t>Chemioterapia  8</t>
  </si>
  <si>
    <t>Chemioterapia  9</t>
  </si>
  <si>
    <t>Chemioterapia 10</t>
  </si>
  <si>
    <t>Chemioterapia 11</t>
  </si>
  <si>
    <t>Chemioterapia 12</t>
  </si>
  <si>
    <t>Chemioterapia 13</t>
  </si>
  <si>
    <t>Chemioterapia 14</t>
  </si>
  <si>
    <t>Chemioterapia 15</t>
  </si>
  <si>
    <t>Chemioterapia 16</t>
  </si>
  <si>
    <t>Chemioterapia 17</t>
  </si>
  <si>
    <t>Chemioterapia 18</t>
  </si>
  <si>
    <t>Chlorambucil</t>
  </si>
  <si>
    <t>Cladribine</t>
  </si>
  <si>
    <t>Czynniki wzrostu</t>
  </si>
  <si>
    <t>Czynniki wzrostu 2</t>
  </si>
  <si>
    <t>Czynniki wzrostu 3</t>
  </si>
  <si>
    <t>Daratumumab t</t>
  </si>
  <si>
    <t>Desfluran</t>
  </si>
  <si>
    <t>Dexamethazon</t>
  </si>
  <si>
    <t>Dexrazoxane</t>
  </si>
  <si>
    <t>Enoxaparin sodium</t>
  </si>
  <si>
    <t>Enzalutamide</t>
  </si>
  <si>
    <t>Erlotinib</t>
  </si>
  <si>
    <t>Etomidate</t>
  </si>
  <si>
    <t>Fulvestrant</t>
  </si>
  <si>
    <t>Gąbki hemostatyczne b</t>
  </si>
  <si>
    <t>Gentamycin gąbka</t>
  </si>
  <si>
    <t>Hemostatyki</t>
  </si>
  <si>
    <t>Hydroxyethyl starch</t>
  </si>
  <si>
    <t>Immunoglobulin</t>
  </si>
  <si>
    <t>Import docelowy</t>
  </si>
  <si>
    <t>Import docelowy 2</t>
  </si>
  <si>
    <t>Import docelowy 3</t>
  </si>
  <si>
    <t>Import docelowy 4</t>
  </si>
  <si>
    <t>Isavuconazol</t>
  </si>
  <si>
    <t>Ketoconazol</t>
  </si>
  <si>
    <t>Kontrasty</t>
  </si>
  <si>
    <t>Kontrasty 2</t>
  </si>
  <si>
    <t>Kontrasty 3</t>
  </si>
  <si>
    <t>Kontrasty 4</t>
  </si>
  <si>
    <t>Kontrasty 5</t>
  </si>
  <si>
    <t>Kontrasty 6</t>
  </si>
  <si>
    <t>Lamivudine</t>
  </si>
  <si>
    <t>Leki psychotropowe</t>
  </si>
  <si>
    <t>Lenalidomidum</t>
  </si>
  <si>
    <t>Lenvatinib</t>
  </si>
  <si>
    <t>Letermovir</t>
  </si>
  <si>
    <t>Melphalan</t>
  </si>
  <si>
    <t>Mesna</t>
  </si>
  <si>
    <t>Mitomycin</t>
  </si>
  <si>
    <t>Mitotane</t>
  </si>
  <si>
    <t>Narkotyki</t>
  </si>
  <si>
    <t>Narkotyki 2</t>
  </si>
  <si>
    <t>Niraparib</t>
  </si>
  <si>
    <t>Octreotide</t>
  </si>
  <si>
    <t>Ornithine aspartate</t>
  </si>
  <si>
    <t>Peginterferon</t>
  </si>
  <si>
    <t>Płyn Bretschneidera</t>
  </si>
  <si>
    <t>Płyny</t>
  </si>
  <si>
    <t>Płyny 2</t>
  </si>
  <si>
    <t>Podaż diet</t>
  </si>
  <si>
    <t>Remifentanyl</t>
  </si>
  <si>
    <t>Rituximab</t>
  </si>
  <si>
    <t>Roztwór do płukania jamy ustnej</t>
  </si>
  <si>
    <t>Różne</t>
  </si>
  <si>
    <t>Różne  2</t>
  </si>
  <si>
    <t>Różne  3</t>
  </si>
  <si>
    <t>Różne  4</t>
  </si>
  <si>
    <t>Różne  5</t>
  </si>
  <si>
    <t>Różne  6</t>
  </si>
  <si>
    <t>Różne  7</t>
  </si>
  <si>
    <t>Różne  8</t>
  </si>
  <si>
    <t>Różne  9</t>
  </si>
  <si>
    <t>Różne 10</t>
  </si>
  <si>
    <t>Różne 11</t>
  </si>
  <si>
    <t>Różne 12</t>
  </si>
  <si>
    <t>Różne 13</t>
  </si>
  <si>
    <t>Różne 14</t>
  </si>
  <si>
    <t>Ruxolitinib</t>
  </si>
  <si>
    <t>Sevoflurane</t>
  </si>
  <si>
    <t>Sirolimus</t>
  </si>
  <si>
    <t>Sorafenib</t>
  </si>
  <si>
    <t>Substancje</t>
  </si>
  <si>
    <t>Substancje do receptury</t>
  </si>
  <si>
    <t>Sugammadex</t>
  </si>
  <si>
    <t>Sunitinib</t>
  </si>
  <si>
    <t>Szczepionka Hepatits B vaccine</t>
  </si>
  <si>
    <t>Szczepionka przeciw grypie</t>
  </si>
  <si>
    <t>Tacrolimus</t>
  </si>
  <si>
    <t>Test</t>
  </si>
  <si>
    <t>Thiopental</t>
  </si>
  <si>
    <t>Tisagenlecleucel</t>
  </si>
  <si>
    <t>Trabectedin</t>
  </si>
  <si>
    <t>Tramadol hydrochloride</t>
  </si>
  <si>
    <t>Trastuzumab</t>
  </si>
  <si>
    <t>Utensylia</t>
  </si>
  <si>
    <t>Vancomycin</t>
  </si>
  <si>
    <t>Venetoclax</t>
  </si>
  <si>
    <t>Vinblastine sulphate</t>
  </si>
  <si>
    <t>Vincristine</t>
  </si>
  <si>
    <t>Vinorelbine</t>
  </si>
  <si>
    <t>Zoledronic acid</t>
  </si>
  <si>
    <t>Żywienie</t>
  </si>
  <si>
    <t>Żywienie 2</t>
  </si>
  <si>
    <t>Żywienie 3</t>
  </si>
  <si>
    <t>Żywienie 4</t>
  </si>
  <si>
    <t>Żywienie 5</t>
  </si>
  <si>
    <t>Żywienie 6</t>
  </si>
  <si>
    <t>Aciclovir 250 mg fiol.</t>
  </si>
  <si>
    <t>szt.</t>
  </si>
  <si>
    <t>Aethanol 99,9 % zwolniony z podatku akcyzowego</t>
  </si>
  <si>
    <t>kg</t>
  </si>
  <si>
    <t>Aethanol 96,5 % zwolniony z podatku akcyzowego</t>
  </si>
  <si>
    <t>Axicabtagene ciloleucel w postaci zawiesiny komórek do infuzji.</t>
  </si>
  <si>
    <t>terapia</t>
  </si>
  <si>
    <t>Albumin 20% a 10 ml fl.</t>
  </si>
  <si>
    <t>Albumin roztwór do infuzji 5% (50 g/l), butelka 250 ml.</t>
  </si>
  <si>
    <t>Albumin 20% a 50 ml worek lub butelka. Warunki przechowywania do 25 st. C</t>
  </si>
  <si>
    <t>Amikacin 500 mg/ 2 ml amp.</t>
  </si>
  <si>
    <t>Anagrelide kaps. twarde stosowany do leczenia chorych z  niewydolnością nerek lekką i umiarkowaną (klirens kreatyniny 30-50 ml/min) ) - potwierdzone zapisem w charakterystyce produktu leczniczego</t>
  </si>
  <si>
    <t>g</t>
  </si>
  <si>
    <t>Anidulafungin 100 mg proszek i rozp. do sporz. konc. roztw. do inf.</t>
  </si>
  <si>
    <t>Antithrombin III 1000 j.m. fiol</t>
  </si>
  <si>
    <t>Antithrombin III 500 j.m. fiol</t>
  </si>
  <si>
    <t>Amphotericin B postać lipidowa 50 mg fiol.</t>
  </si>
  <si>
    <t>Ampicilin 1 g fiol.</t>
  </si>
  <si>
    <t>Ampicilin 2 g + Sulbactam 1 g proszek do sporz. roztw. do wstrz. i inf. fiol.</t>
  </si>
  <si>
    <t>Caspofungin 50 mg proszek do przyg konc do sporz roztworu do inf doż</t>
  </si>
  <si>
    <t>Caspofungin 70 mg proszek do przyg konc do sporz roztworu do inf doż</t>
  </si>
  <si>
    <t>Cloxacillin 500 mg tabl.</t>
  </si>
  <si>
    <t>Cloxacillin proszek do sporz. roztw. do wstrz.</t>
  </si>
  <si>
    <t>Colistimethate sodium 1000000 j.m fiol.</t>
  </si>
  <si>
    <t>Co- trimoxazole 480 mg tabl.</t>
  </si>
  <si>
    <t>Co- trimoxazole 960 mg tabl.</t>
  </si>
  <si>
    <t>Doxycicline hydrochloride 100 mg amp.</t>
  </si>
  <si>
    <t>Doxycicline hydrochloride 100 mg tabl.</t>
  </si>
  <si>
    <t>Gentamicin sulphate 80 mg/ 2 ml amp.</t>
  </si>
  <si>
    <t>Metronidazole 100 mg/g maść a 5 g</t>
  </si>
  <si>
    <t>op.</t>
  </si>
  <si>
    <t>Nystatin 500 000 j tabl. dojelitowe.</t>
  </si>
  <si>
    <t>Nystatin granulat do przygotowania zawiesiny 2 800 000 j.m./28 ml zawiesina</t>
  </si>
  <si>
    <t>Phenoxymethylpenicillin 1,5 mln. j.m. tabl. powlekane</t>
  </si>
  <si>
    <t>Posaconazole 40 mg/ ml a 105 ml zawiesina</t>
  </si>
  <si>
    <t>Spiramycin 3 000 000 j tabl.</t>
  </si>
  <si>
    <t>Tobramycin 3 mg/ ml a 80 ml fl.</t>
  </si>
  <si>
    <t>Clindamycin hydrochloride (150 mg/ml) 2 ml amp.</t>
  </si>
  <si>
    <t>Piperacillin + Tazobactam 4g + 0,5g fiol.</t>
  </si>
  <si>
    <t>Azacitidine 100 mg i.v.</t>
  </si>
  <si>
    <t>Radium-223 dichloride 6 ml</t>
  </si>
  <si>
    <t xml:space="preserve">  14 - B Radium-223 dichloride</t>
  </si>
  <si>
    <t>B Radium-223 dichloride</t>
  </si>
  <si>
    <t>Fludarabine phosphate konc. do sporz. roztw. do wstrz. i inf. (25 mg/ml) fiol.</t>
  </si>
  <si>
    <t>Ganciclovir  fiol.</t>
  </si>
  <si>
    <t>Imatinib 100 mg tabl.</t>
  </si>
  <si>
    <t>Imatinib 400 mg tabl.</t>
  </si>
  <si>
    <t>Thiotepa i.v.</t>
  </si>
  <si>
    <t>Topotecan 4 mg konc. do sporz. roztw. do inf. (1 mg/ ml)</t>
  </si>
  <si>
    <t>Anagrelide kaps. twarde</t>
  </si>
  <si>
    <t>Bendamustine hydrochloride  fiol.</t>
  </si>
  <si>
    <t>Bortezomib  fiol.</t>
  </si>
  <si>
    <t>Capecitabine  tabl.</t>
  </si>
  <si>
    <t>Temozolomide  caps.</t>
  </si>
  <si>
    <t>Durvalumab inj.</t>
  </si>
  <si>
    <t>Olaparib 100 mg, 150 mg tabl. powlekane</t>
  </si>
  <si>
    <t>Osimertinib tabl. powl.</t>
  </si>
  <si>
    <t>Larotrectinib  kaps.</t>
  </si>
  <si>
    <t>Regorafenib tabl. powlekane</t>
  </si>
  <si>
    <t>Blinatumomab proszek do sporz. konc. roztw. do inf. 38,5 µg, 1 fiol. proszku + 1 fiol. roztworu stabilizującego 10 ml.</t>
  </si>
  <si>
    <t>Carfilzomib proszek do sporządzania roztworu do infuzji, fiol.</t>
  </si>
  <si>
    <t>Darbopoetin alfa 500 µg / 1 ml amp.</t>
  </si>
  <si>
    <t>Denosumab 120 mg fiol.</t>
  </si>
  <si>
    <t>Panitumumab konc. do sporz. roztw. do inf. (20 mg/ml) fiol.</t>
  </si>
  <si>
    <t>Romiplostime inj.</t>
  </si>
  <si>
    <t>mg</t>
  </si>
  <si>
    <t>Carmustinum 100 mg fiol.</t>
  </si>
  <si>
    <t>Doxorubicin postać liposomalna niepegylowana proszek i skład. do sporz. konc. dyspersji lip. do inf. (50 mg) amp.</t>
  </si>
  <si>
    <t>Ponatinib 15 mg tabl. powlekane</t>
  </si>
  <si>
    <t>Ponatinib 45 mg tabl. powlekane</t>
  </si>
  <si>
    <t>Busulfan  konc. do sporz. roztworu do inf.</t>
  </si>
  <si>
    <t>Cynakalcet 30 mg tabl.</t>
  </si>
  <si>
    <t>Cyclophosphamide 50 mg draż.</t>
  </si>
  <si>
    <t>Cyclophosphamide  fiol.</t>
  </si>
  <si>
    <t>Doxorubicin liposomalna pegylowana konc. do sporz. roztw. do inf. (20 mg/10 ml) fiol.</t>
  </si>
  <si>
    <t>Ifosfamide 1 g fiol.</t>
  </si>
  <si>
    <t>Ifosfamide 2 g fiol.</t>
  </si>
  <si>
    <t>Przenośny, jałowy, apirogenny system infuzyjny wykorzystujący zbiornik elastomerowy z poliizoprenu oraz ogranicznik przepływu, zapewniający przepływ leku przez 24 godziny przy nominalnej prędkości przepływu 10 ml/h w systemie zamkniętym. Wyposażony w filtr cząstek stałych wbudowany w zbiornik elastomerowy (bez filtra na przebiegu linii). Elementy mające kontakt z podawanym lekiem wolne od DEHP. Zbiornik elastomeru umieszczony w zewnętrznej obudowie blokującej promieniowanie UV do długości fal 380 nm, umożliwiającej wizualna kontrolę postępu wlewu. Port do napełniania urządzenia wbudowany w kapturek wyposażony w połączenie luerlocka. System infuzyjny stabilny z fluorouracylem. Pakowane pojedynczo, dla każdego pacjenta futerał. Wyrób medyczny klasy IIB. Objętość nominalna 240 ml, maksymalnie 300 ml. Wymagana dokładność dostarczenia żądanej objętości w zakresie 10% nominalnego czasu wlewu.</t>
  </si>
  <si>
    <t>Przenośny, jałowy, apirogenny system infuzyjny wykorzystujący zbiornik elastomerowy z poliizoprenu oraz ogranicznik przepływu, zapewniający przepływ leku przez 48 godzin przy nominalnej prędkości przepływu 5 ml/h w systemie zamkniętym. Wyposażony w filtr cząstek stałych wbudowany w zbiornik elastomerowy (bez filtra na przebiegu linii). Elementy mające kontakt z podawanym lekiem wolne od DEHP. Zbiornik elastomeru umieszczony w zewnętrznej obudowie blokującej promieniowanie UV do długości fal 380 nm, umożliwiającej wizualna kontrolę postępu wlewu. Port do napełniania urządzenia wbudowany w kapturek wyposażony w połączenie luerlocka. System infuzyjny stabilny z fluorouracylem. Pakowane pojedynczo, dla każdego pacjenta futerał. Wyrób medyczny klasy IIB. Objętość nominalna 240 ml, maksymalnie 300 ml. Wymagana dokładność dostarczenia żądanej objętości w zakresie 10% nominalnego czasu wlewu.</t>
  </si>
  <si>
    <t>Irinotecane hydrochloride koncentrat konc. do sporz. roztw. do inf. (20 mg/ml) fiol.</t>
  </si>
  <si>
    <t>Oxaliplatin konc. do sporz. roztw. do inf. (5 mg/ml) fiol.</t>
  </si>
  <si>
    <t>Paclitaxel konc. do sporz. roztw. do inf. (6 mg/ml) fiol.</t>
  </si>
  <si>
    <t>Irinotecan hydrochloride trihydrate  50 mg/10 ml (w postaci soli siarczanu sacharozy i irynotekanu w pegylowanych liposomach) odpowiadające 43 mg irynotekanu,  koncentrat do sporządzania roztworu do infuzji, fiolka.</t>
  </si>
  <si>
    <t>Pegaspargase 3750 j.m. fiol.</t>
  </si>
  <si>
    <t>Pixantrone dimaleate 29 mg, proszek do sporządzania koncentratu roztworu do infuzji</t>
  </si>
  <si>
    <t>Trifluridine, Tipiracil tabl. powlekane (proszę podać cenę za 1 g zawartości Trifluridine)</t>
  </si>
  <si>
    <t>Brentuximab vedotin fiol.</t>
  </si>
  <si>
    <t>Brigatinibum tabl</t>
  </si>
  <si>
    <t>Abemaciclib 50 mg, 100 mg, 150 mg tabl. powlekane</t>
  </si>
  <si>
    <t>Afatinib tabl.</t>
  </si>
  <si>
    <t>Avelumabe inj</t>
  </si>
  <si>
    <t>Bexarotene 75 mg caps.</t>
  </si>
  <si>
    <t>Binimetinib tabl. powlekane</t>
  </si>
  <si>
    <t>Cabozantinib 20 mg, 40 mg, 60 mg tabl. powlekane</t>
  </si>
  <si>
    <t>Cetuximab konc. do sporz. roztw. do inf. (5 mg/ ml) fl.</t>
  </si>
  <si>
    <t>Dabrafenib kaps</t>
  </si>
  <si>
    <t>Dasatinib tabl. powl.</t>
  </si>
  <si>
    <t>Eltrombopag tabl. powlekane</t>
  </si>
  <si>
    <t>Encorafenib 50 mg kaps. twarde.</t>
  </si>
  <si>
    <t>Encorafenib 75 mg kaps. twarde.</t>
  </si>
  <si>
    <t>Everolimus  tabl.</t>
  </si>
  <si>
    <t>Idarubicin hydrochloride  roztw. do wstrz.</t>
  </si>
  <si>
    <t>Ipilimumab fiol.</t>
  </si>
  <si>
    <t>Lanreotide Autogel 120 mg amp.</t>
  </si>
  <si>
    <t>Lapatinib 250 mg tabl.</t>
  </si>
  <si>
    <t>Midostaurin kaps. miękkie</t>
  </si>
  <si>
    <t>Netupitant 300 mg + Palonosetron 0,5 mg kaps.</t>
  </si>
  <si>
    <t>Nilotinib 200 mg kaps.</t>
  </si>
  <si>
    <t>Nintedanib kapsułki (Leczenie niedrobnokomórkowego lub drobnokomórkowego raka płuca (icd-10 c 34))</t>
  </si>
  <si>
    <t>Nivolumab 10 mg/ml konc. do sporz. roztw. do inf.</t>
  </si>
  <si>
    <t>Pasireotide proszek i rozpuszczalnik do sporządzenia zawiesiny do wstrzykiwań 20 mg</t>
  </si>
  <si>
    <t>Pasireotide proszek i rozpuszczalnik do sporządzenia zawiesiny do wstrzykiwań 40 mg</t>
  </si>
  <si>
    <t>Pazopanib  tabl</t>
  </si>
  <si>
    <t>Pembrolizumab 25 mg/ml koncentrat do sporządzenia roztworu do inf. 4 ml fiol.</t>
  </si>
  <si>
    <t>Ribociclib tabl. powlekane</t>
  </si>
  <si>
    <t>Trametinib tabl.</t>
  </si>
  <si>
    <t>Abiraterone tabl.</t>
  </si>
  <si>
    <t>Apalutamide tabl</t>
  </si>
  <si>
    <t>Daratumumab 20 mg/ml konc. do sporz. roztw. do inf.</t>
  </si>
  <si>
    <t>Daratumumab 1800 mg</t>
  </si>
  <si>
    <t>Ibrutinib 140 mg tabl.</t>
  </si>
  <si>
    <t>Bleomycin sulphate 15 mg fiol.</t>
  </si>
  <si>
    <t>Carboplatin i.v.</t>
  </si>
  <si>
    <t>Dacarbazine  i.v.</t>
  </si>
  <si>
    <t>Fluorouracil i.v. posiadający możliwość stosowania w jednoczesnym podaniu z Acidum Levofolicum</t>
  </si>
  <si>
    <t>Acidum levofolinicum  i.v.</t>
  </si>
  <si>
    <t>Vinorelbine i.v.</t>
  </si>
  <si>
    <t>Axitinib tabl. powl.</t>
  </si>
  <si>
    <t>Crizotinib kaps. twarde</t>
  </si>
  <si>
    <t>Lorlatynib tabl.</t>
  </si>
  <si>
    <t>Palbociclib 75 mg, 100 mg, 125 mg kaps. twarde</t>
  </si>
  <si>
    <t>Pegvisomant 10 mg  amp.</t>
  </si>
  <si>
    <t>Pegvisomant  15 mg amp.</t>
  </si>
  <si>
    <t>Temsirolimus 30 mg/3 ml koncentrat i rozcieńczalnik do sporz. roztw. do inf.</t>
  </si>
  <si>
    <t>Alectinib kaps. twarde.</t>
  </si>
  <si>
    <t>Atezolizumab konc. do sporz. roztw. do inf., fiolka</t>
  </si>
  <si>
    <t>Cobimetinib tabl. powl.</t>
  </si>
  <si>
    <t>Mycophenolate mofetil 500 mg tabl.</t>
  </si>
  <si>
    <t>Mycophenolate mofetil 1 g/ 5 ml proszek do sporz. zaw. doustnej butelka 110 g/ 175 ml</t>
  </si>
  <si>
    <t>Mofetil mycophenolate  fiol.</t>
  </si>
  <si>
    <t>Obinutuzumab koncentrat do sporządzenia roztworu do infuzji fiol.</t>
  </si>
  <si>
    <t>Pertuzumab konc. do sporz. roztw. do inf.</t>
  </si>
  <si>
    <t>Polatuzumab vedotin inj.</t>
  </si>
  <si>
    <t>Tocilizumab 20 mg/ml konc. do sporz. roztw. do inf. fiol.</t>
  </si>
  <si>
    <t>Trastuzumab emtansine proszek do sporz. konc. roztw. do inf. fiol.</t>
  </si>
  <si>
    <t>Trastuzumab do podawania podskórnego fiol.</t>
  </si>
  <si>
    <t>Vemurafenib 240 mg tabl. powl.</t>
  </si>
  <si>
    <t>Vismodegib kaps. twarde</t>
  </si>
  <si>
    <t>Aprepitant 80 mg - 2 szt. + 125 mg - 1 szt. kaps. twarde</t>
  </si>
  <si>
    <t>Cisplatin konc. do sporz. roztw. do inf. (1 mg/ml) fiol.</t>
  </si>
  <si>
    <t>Cytarabine hydrochloride  koncentrat do sporz. Roztw. Do inf. (50 mg/ml) fiol.</t>
  </si>
  <si>
    <t>Epirubicin hydrochloride konc. do sporz. roztw. do inf. (2 mg/ ml) fiol.</t>
  </si>
  <si>
    <t>Etoposide konc. do sporz. roztw. do inf. (20 mg/ml) fiol.</t>
  </si>
  <si>
    <t>Gefitinib 250 mg tabl.</t>
  </si>
  <si>
    <t>Methotrexate sodium  fiol.</t>
  </si>
  <si>
    <t>Mitoxantrone 20 mg amp.</t>
  </si>
  <si>
    <t>Pemetrexed  fiol.</t>
  </si>
  <si>
    <t>Aflibercept 25 mg/ml koncentrat do sporządzenia roztworu do infuzji fiol.</t>
  </si>
  <si>
    <t>Fludarabine phosphate 10 mg tabl.</t>
  </si>
  <si>
    <t>Plerixafor 20 mg/1 ml fiol.</t>
  </si>
  <si>
    <t>Rasburicase 1,5 mg proszek i rozp. do przyg. konc. do sporz. roztw. do inf.</t>
  </si>
  <si>
    <t>Teicoplanin 400 mg fiol.</t>
  </si>
  <si>
    <t>Antithymocyte immunoglobulin (5 mg/ml) 25 mg proszek i rozp do przyg. Roztworu do infuzji</t>
  </si>
  <si>
    <t>Thyrotropin Alfa 0,9 mg/ ml a 2 amp.</t>
  </si>
  <si>
    <t>Vandetanib tabl. powlekane</t>
  </si>
  <si>
    <t>Chlorambucil 2 mg tabl.</t>
  </si>
  <si>
    <t>Cladribine 10 mg fiol.</t>
  </si>
  <si>
    <t>Filgrastim 30 mln j.m amp.</t>
  </si>
  <si>
    <t>Filgrastim 48 mln j.m amp.</t>
  </si>
  <si>
    <t>Filgrastim 30 mln j.m amp. wskazany w celu mobilizacji komórek progenitorowych do krwi obwodowej u zdrowych dawców, potwierdzone stosownymi badaniami klinicznymi.</t>
  </si>
  <si>
    <t>Filgrastim 48 mln j.m amp. wskazany w celu mobilizacji komórek progenitorowych do krwi obwodowej u zdrowych dawców, potwierdzone stosownymi badaniami klinicznymi.</t>
  </si>
  <si>
    <t>Daratumumab tabl.</t>
  </si>
  <si>
    <t>Desfluran 240 ml fl.</t>
  </si>
  <si>
    <t>Użyczenie lub dzierżawa 10 parowników do podaży Desfluranu (wpisanie 0 w cenie jednostkowej netto oznacza - użyczenie).</t>
  </si>
  <si>
    <t>miesiąc</t>
  </si>
  <si>
    <t>Dexamethazone sodium phosphate 4 mg/ 1 ml amp. Znajdujący się w katalogu "Leki stosowane w ramach chemioterapii w całym zakresie zarejestrowanych wskazań i przeznaczeń oraz we wskazaniu określonym stanem klinicznym.</t>
  </si>
  <si>
    <t>Dexamethazone sodium phosphate 20 mg/ 2,5 ml amp. Znajdujący się w katalogu "Leki stosowane w ramach chemioterapii w całym zakresie zarejestrowanych wskazań i przeznaczeń oraz we wskazaniu określonym stanem klinicznym</t>
  </si>
  <si>
    <t>Dexrazoxane 500 mg proszek do sporz. roztw. do inf., fiolka</t>
  </si>
  <si>
    <t>Enoxaparin sodium 20 mg ampułkostrzykawka</t>
  </si>
  <si>
    <t>Enoxaparin sodium 40 mg ampułkostrzykawka</t>
  </si>
  <si>
    <t>Enoxaparin sodium 60 mg ampułkostrzykawka</t>
  </si>
  <si>
    <t>Enoxaparin sodium 80 mg ampułkostrzykawka</t>
  </si>
  <si>
    <t>Enzalutamide kaps. miękkie</t>
  </si>
  <si>
    <t>Erlotinib 100 mg i 150 mg tabl.</t>
  </si>
  <si>
    <t>Etomidate w emulsji wodno-olejowej 20 mg/ 10 ml amp.</t>
  </si>
  <si>
    <t>Fulvestrant 250 mg ampułkostrzykawka</t>
  </si>
  <si>
    <t>Matryca z klejem do tkanek. Czynna stron a matrycy pokryta fibrynogenem ludzkim (5,5 g/cm kw.) i trombiną ludzką 2 j.m/cm kw.) i oznaczona kolorem. Produkt leczniczy. Rozmiar  4,8 cm x 4,8 cm zrolowana</t>
  </si>
  <si>
    <t>Matryca z klejem do tkanek. Czynna stron a matrycy pokryta fibrynogenem ludzkim (5,5 g/cm kw.) i trombiną ludzką 2 j.m/cm kw.) i oznaczona kolorem. Produkt leczniczy. Rozmiar 3 cm x 2,5 cm</t>
  </si>
  <si>
    <t>Matryca z klejem do tkanek. Czynna stron a matrycy pokryta fibrynogenem ludzkim (5,5 g/cm kw.) i trombiną ludzką 2 j.m/cm kw.) i oznaczona kolorem. Produkt leczniczy. Rozmiar  4,8 cm x 4,8 cm</t>
  </si>
  <si>
    <t>Matryca z klejem do tkanek. Czynna stron a matrycy pokryta fibrynogenem ludzkim (5,5 g/cm kw.) i trombiną ludzką 2 j.m/cm kw.) i oznaczona kolorem. Produkt leczniczy. Rozmiar  9,5 cm x 4,8 cm</t>
  </si>
  <si>
    <t>Gentamycin 130 mg 10/10/0,5 cm gąbka</t>
  </si>
  <si>
    <t>zestaw</t>
  </si>
  <si>
    <t>Aplikator do sporządzania kleju do tkanek. Sposób użycia – rozpytalanie.  20cm/30cm/40cm pakowane po 5 szt</t>
  </si>
  <si>
    <t>Zestaw matrycy hemostatycznej zawierający: strzykawkę o pojemności 5 ml z matrycą żelatynową, strzykawkę o pojemności 5 ml do przygotowywania matrycy wyposażona w zintegrowane żeńskie złącze luer, 2 końcówki aplikatora, fiolkę trombiny (ludzkiej) 2500 j.m., bezigłowy łącznik fiolki, ampułkę z 5 ml 0,9% roztworem chlorku sodu. Preparat biozgodny i ulegający resorpcji w ciągu 6-8 tygodni w normalnym trybie gojenia się rany.</t>
  </si>
  <si>
    <t>Hemostatyk uszczelniający w postaci opatrunku zbudowany z kolagenu wołowego pokrytego powłoką z glutaranu tetraskcynoimidylu esteru pentaetrylowego glikolu polietylenowego. Strona nieaktywna oznaczona niebieskimi kwadratami z błękitu brylantynowego. Rozmiar 2,7 cm x 2,7 cm</t>
  </si>
  <si>
    <t>Hemostatyk uszczelniający w postaci opatrunku zbudowany z kolagenu wołowego pokrytego powłoką z glutaranu tetraskcynoimidylu esteru pentaetrylowego glikolu polietylenowego. Strona nieaktywna oznaczona niebieskimi kwadratami z błękitu brylantynowego. Rozmiar 4,5 cm x 4,5 cm</t>
  </si>
  <si>
    <t>Hemostatyk uszczelniający w postaci opatrunku zbudowany z kolagenu wołowego pokrytego powłoką z glutaranu tetraskcynoimidylu esteru pentaetrylowego glikolu polietylenowego. Strona nieaktywna oznaczona niebieskimi kwadratami z błękitu brylantynowego. Rozmiar 9 cm x 4,5 cm</t>
  </si>
  <si>
    <t>Roztwory do sporządzania kleju do tkanek
Składnik 1: Roztwór białek klejących
-Fibrynogen ludzki (jako białko wykrzepiające) 91 mg/ ml
-Aprotynina (syntetyczna) 3000 KIU /ml
Składnik 2: Roztwór trombiny
Trombina rozpuszczona w roztworze chlorku wapnia
-Trombina ludzka 500 j.m./ ml
-Wapnia chlorek 40 umol / ml
Opakowanie zawierające roztwory w strzykawce PRIMA, dwukomorowej (polipropylenowej) zamkniętej korkiem i pakowanej w dwa worki wraz z przyrządem składającym się z 2 łączników i 4 igieł aplikacyjnych. Zawartość 10 ml</t>
  </si>
  <si>
    <t>Roztwory do sporządzania kleju do tkanek
Składnik 1: Roztwór białek klejących
-Fibrynogen ludzki (jako białko wykrzepiające) 91 mg/ ml
-Aprotynina (syntetyczna) 3000 KIU /ml
Składnik 2: Roztwór trombiny
Trombina rozpuszczona w roztworze chlorku wapnia
-Trombina ludzka 500 j.m./ ml
-Wapnia chlorek 40 umol / ml
Opakowanie zawierające roztwory w strzykawce PRIMA, dwukomorowej (polipropylenowej) zamkniętej korkiem i pakowanej w dwa worki wraz z przyrządem składającym się z 2 łączników i 4 igieł aplikacyjnych. Zawartość 4 ml.</t>
  </si>
  <si>
    <t>6 % Hydroxyethyl starch 130/0,4
0,9 % Sodium chloride a 500 ml fl.</t>
  </si>
  <si>
    <t>Immunoglobulin normal human roztwór do infuzji</t>
  </si>
  <si>
    <t>Metyrapone 250 mg caps.</t>
  </si>
  <si>
    <t>Dimethyl sulfoxide 50% a 50 g płyn</t>
  </si>
  <si>
    <t>Aethanol 95 % inj. a 20 ml.</t>
  </si>
  <si>
    <t>Fotouczulacz 8-MOP (8-metoxypsolaren) amp.</t>
  </si>
  <si>
    <t>Amphotericin B 100 mg/ ml a 40 ml zawiesina</t>
  </si>
  <si>
    <t>Aztreonam 1 g fiol.</t>
  </si>
  <si>
    <t>Cidofovir 375 mg fiol.</t>
  </si>
  <si>
    <t>Clonidine hydrochloride 150 µg/ml inj.</t>
  </si>
  <si>
    <t>Corticoreline 0,1 mg amp</t>
  </si>
  <si>
    <t>Dactinomycin 0,5 mg fiol.</t>
  </si>
  <si>
    <t>Daunorubicin 20 mg fiol.</t>
  </si>
  <si>
    <t>Diazoxide 25 mg kaps.</t>
  </si>
  <si>
    <t>Diazoxide 100 mg kaps.</t>
  </si>
  <si>
    <t>Ethiodized oil 490 mg/ml fiol. 10 ml</t>
  </si>
  <si>
    <t>Gonadoreline 0,1 mg/ 1 ml amp.</t>
  </si>
  <si>
    <t>Hyaluronidase 150 j.m. amp.</t>
  </si>
  <si>
    <t>Lomustine 40 mg kaps.</t>
  </si>
  <si>
    <t>Mitomycin 10 mg amp.</t>
  </si>
  <si>
    <t>Probenecid 500 mg tabl.</t>
  </si>
  <si>
    <t>Procarbazine 50 mg caps</t>
  </si>
  <si>
    <t>Protirelin 0,2 mg/ ml amp.</t>
  </si>
  <si>
    <t>Nitroprusside sodium 50 mg/ 4 ml fiol.</t>
  </si>
  <si>
    <t>Sodium perchlorate 40 ml krople</t>
  </si>
  <si>
    <t>Sulphan Blue 2,5 % a 2 ml amp</t>
  </si>
  <si>
    <t>Tetracosactide 0,25 mg/ ml amp.</t>
  </si>
  <si>
    <t>Thiamazole 0,04 g/ ml amp.</t>
  </si>
  <si>
    <t>Thiamine 100 mg/ 2 ml amp.</t>
  </si>
  <si>
    <t>Indocyanine green 5 mg/ml a 5 ml amp.</t>
  </si>
  <si>
    <t>Foscarnet sodium  24 mg/ml roztwór do wlewów 250 ml</t>
  </si>
  <si>
    <t>Thalidomide  tabl.</t>
  </si>
  <si>
    <t>Isavuconazole 200 mg/ 10 ml fiol.</t>
  </si>
  <si>
    <t>Ketoconazole 200 mg tabl.</t>
  </si>
  <si>
    <t>Ioversolum 300 a 500 ml fl.</t>
  </si>
  <si>
    <t>Ioversolum 350 a 200 ml fl.</t>
  </si>
  <si>
    <t>Gadobutrol 15 ml fl.</t>
  </si>
  <si>
    <t>Iopromidum 300 a 500 ml fl.</t>
  </si>
  <si>
    <t>Iopromidum 370 a 200 ml fl.</t>
  </si>
  <si>
    <t>Iopromidum 370 a 500 ml fl.</t>
  </si>
  <si>
    <t>Iodixanol 320 a 500 ml fl.</t>
  </si>
  <si>
    <t>Iohexol 300 a 100 ml fiol.</t>
  </si>
  <si>
    <t>Iohexol 350 a 200 ml fl.</t>
  </si>
  <si>
    <t>Gadobenate dimeglumine fl.</t>
  </si>
  <si>
    <t>litr</t>
  </si>
  <si>
    <t>Gadoteridol 279,3 mg/ml fl.</t>
  </si>
  <si>
    <t>Iomeprolum 300 fl.</t>
  </si>
  <si>
    <t>Iomeprolum 400 fl.</t>
  </si>
  <si>
    <t>Gadoterate meglumine 279,32 mg/ml fl. 10 ml</t>
  </si>
  <si>
    <t>Gadoterate meglumine 279,32 mg/ml fl. 15 ml</t>
  </si>
  <si>
    <t>Meglumini amidotrizoas + Natrii amidotrizoas 660 mg/ml + 100 mg/ml a 100 ml fl.</t>
  </si>
  <si>
    <t>Gadoteric acid 0,5 mmol/ml a 50 ml roztwór do wstrzykiwań</t>
  </si>
  <si>
    <t>Lamivudine 100 mg tabl.</t>
  </si>
  <si>
    <t>Diazepam 2 mg tabl.</t>
  </si>
  <si>
    <t>Diazepam 5 mg tabl.</t>
  </si>
  <si>
    <t>Diazepam 10 mg/2,5 ml wlawka doodbytnicza</t>
  </si>
  <si>
    <t>Diazepam 10 mg amp.</t>
  </si>
  <si>
    <t>Midazolam maleate (1 mg/ml) 5 ml amp.</t>
  </si>
  <si>
    <t>Midazolam maleate (5 mg/ml) 10 ml amp.</t>
  </si>
  <si>
    <t>Oxazepam 10  mg tabl.</t>
  </si>
  <si>
    <t>Lenalidomidum 5 mg, 10 mg, 15 mg, 25 mg kaps.</t>
  </si>
  <si>
    <t>Lenvatinib 4 mg i 10 mg kaps.</t>
  </si>
  <si>
    <t>Letermovir 240 mg tabl. powlekane</t>
  </si>
  <si>
    <t>Letermovir 480 mg tabl. powlekane</t>
  </si>
  <si>
    <t>Melphalan 50 mg amp.</t>
  </si>
  <si>
    <t>Melphalan 200 mg amp.</t>
  </si>
  <si>
    <t>Mesna 400 mg amp.</t>
  </si>
  <si>
    <t>Mitomycin 20 mg amp.</t>
  </si>
  <si>
    <t>Mitotane 500 mg tabl.</t>
  </si>
  <si>
    <t>Buprenorphine 52,5 µg/h plast.</t>
  </si>
  <si>
    <t>Fentanyl citrate 0,025 mg/ h plast.</t>
  </si>
  <si>
    <t>Fentanyl citrate 0,05 mg/ h plast.</t>
  </si>
  <si>
    <t>Methadone hydrochloride 10 mg/ 10 ml butelka a 100 ml</t>
  </si>
  <si>
    <t>Morphine sulphate 10 mg / 1 ml amp.</t>
  </si>
  <si>
    <t>Morphine hydrochloride 10 mg tabl. powl. o przedł. uwalnianiu</t>
  </si>
  <si>
    <t>Morphine sulphate 20 mg / 1 ml amp.</t>
  </si>
  <si>
    <t>Morphine sulphate 20 mg tabl.</t>
  </si>
  <si>
    <t>Morphine hydrochloride 30 mg tabl. powl. o przedł. uwalnianiu</t>
  </si>
  <si>
    <t>Morphine sulphate do stosowania dożylnie, zewnątrzoponowo lub podpajęczynówkowo 2mg/ 2 ml amp.</t>
  </si>
  <si>
    <t>Oxycodone hydrochloride 10 mg + Naloxone hydrochloride 5 mg tabl. o przedłużonym uwalnianiu</t>
  </si>
  <si>
    <t>Oxycodone hydrochloride 20 mg + Naloxone hydrochloride 10 mg tabl. o przedłużonym uwalnianiu</t>
  </si>
  <si>
    <t>Pethidine roztw. do wstrz. (50 mg/ml)  2 ml amp.</t>
  </si>
  <si>
    <t>Fentanyl citrate 0,1 mg / 2 ml amp.</t>
  </si>
  <si>
    <t>Fentanyl citrate 0,5 mg / 10 ml amp.</t>
  </si>
  <si>
    <t>Oxycodone hydrochloride 10 mg amp.</t>
  </si>
  <si>
    <t>Oxycodone hydrochloride 10 mg tabl.</t>
  </si>
  <si>
    <t>Oxycodone hydrochloride 20 mg amp.</t>
  </si>
  <si>
    <t>Oxycodone hydrochloride 50 mg/ml amp. 1 ml</t>
  </si>
  <si>
    <t>Niraparib kaps. twarde</t>
  </si>
  <si>
    <t>Ornithine aspartate 5 g/ 10 ml inj.</t>
  </si>
  <si>
    <t>Peginterferon alfa-2a 90 µg/0,5 ml amp.-strz.</t>
  </si>
  <si>
    <t>Mannitol 60 mmol + Lactobionic acid 80 mmol + Glutamic acid 20 mmol + Histidine 30 mmol + Calcium chloride 0,25 mmol + Potassium chloride 15 mmol + Magnesium chloride 13 mmol + Sodium hydroxide 100 mmol + Reduced glutathione 3 mmol Aqua pro injection ad 1000 ml</t>
  </si>
  <si>
    <t>Sodium chloride 5,26 g/l + Potassium chloride 0,37 g/l + Magnezium chloride 0,30 g/l + Sodium acetate 3,68/l +  Sodium gluconate 5,02 g/l - 500 ml worek</t>
  </si>
  <si>
    <t>Sodium chloride 5,26 g/l + Potassium chloride 0,37 g/l + Magnezium chloride 0,30 g/l + Sodium acetate 3,68/l +  Sodium gluconate 5,02 g/l - 1000 ml worek</t>
  </si>
  <si>
    <t>Amino acids + Dextrose + Electrolytes + Fats zawierającej 20% LCT i 80% oliwy z oliwek do pełnego żywienia pozajelitowego, zawartość azotu 18 g, energii całkowitej 1420 kcali, osmolarności  1270 mOsm/l a 1500 ml system worków trzykomorowych</t>
  </si>
  <si>
    <t>Amino acids + Dextrose + Electrolytes + Fats + Phosphates N - 3,6/1000 ml a 1000 ml worek trójkomorowy</t>
  </si>
  <si>
    <t>Amino acids + Dextrose + Electrolytes + Fats + Phosphates  zawartość azotu 7,3 g, energii całkowitej 1215 kcali, osmolarności  750 mOsm/l a 2000 ml system worków trzykomorowych</t>
  </si>
  <si>
    <t>Amino acids + Dextrose + Electrolytes + Fats zawierającej 20% LCT i 80% oliwy z oliwek do pełnego żywienia pozajelitowego zawartość azotu 7 g, energii całkowitej 1140 kcali, osmolarności  1360 mOsm/l a 1000 ml system worków trzykomorowych</t>
  </si>
  <si>
    <t>Amino acids + Dextrose + Electrolytes + Fats zawierającej 20% LCT i 80% oliwy z oliwek do pełnego żywienia pozajelitowego, zawartość azotu 13,5 g, energii całkowitej 1600 kcali, osmolarności  1310 mOsm/l a 1500 ml system worków trzykomorowych</t>
  </si>
  <si>
    <t>Glucosum 5% a 100 ml worek</t>
  </si>
  <si>
    <t>Glucosum 5% a 250 ml worek</t>
  </si>
  <si>
    <t>Glucosum 5% a 500 ml worek</t>
  </si>
  <si>
    <t>Mannitol 15% a 250 ml worek</t>
  </si>
  <si>
    <t>Sodium chloride 0,9% a 100 ml worek</t>
  </si>
  <si>
    <t>Sodium chloride 0,9% a 1000 ml worek</t>
  </si>
  <si>
    <t>Sodium chloride 0,9% a 250 ml worek</t>
  </si>
  <si>
    <t>Sodium chloride 0,9% a 50 ml worek</t>
  </si>
  <si>
    <t>Sodium chloride 0,9% a 500 ml worek</t>
  </si>
  <si>
    <t>Sol. Ringeri 500 ml worek</t>
  </si>
  <si>
    <t>Zbilansowany roztwór witamin rozp. w wodzie i tłuszczach z wyjątkiem vit. K liofilizat do przyg. roztw. fiol.</t>
  </si>
  <si>
    <t>Aqua 250 ml fl.</t>
  </si>
  <si>
    <t>Aqua 500 ml fl.</t>
  </si>
  <si>
    <t>Aqua pro irigatione 1000 ml butelka</t>
  </si>
  <si>
    <t>Aqua pro irigatione 500 ml butelka</t>
  </si>
  <si>
    <t>Glucosum 10% a 500 ml butelka z podwójnym portem</t>
  </si>
  <si>
    <t>Glucosum 20% a 500 ml butelka z podwójnym portem</t>
  </si>
  <si>
    <t>Glucosum 5% a 500 ml butelka z podwójnym portem</t>
  </si>
  <si>
    <t>5 % Dextrose + 0,9 % Sodium chloride 1:1 500 ml fl.</t>
  </si>
  <si>
    <t>5 % Dextrose + 0,9 % Sodium chloride 2:1 250 ml fl.</t>
  </si>
  <si>
    <t>Sodium chloride 5,75 g/l + Potassium chloride 0,38 g/l + Calcium chloride 0,26 g/l + Magnezium chloride 0,2 g/l + Sodium acetate 4,62 g/l +  Sodium citras 0,9 g/l -  500 ml butelka z podwójnym portem.</t>
  </si>
  <si>
    <t>Potassium chloride 15% a 10 ml amp. z polipropylenu</t>
  </si>
  <si>
    <t>Sodium chloride 0,9% a 500 ml roztwór do przepłukiwania</t>
  </si>
  <si>
    <t>Sodium chloride 0,9% a 1000 ml roztwór do przepłukiwania</t>
  </si>
  <si>
    <t>Sodium chloride 0,9% a 10 ml amp.</t>
  </si>
  <si>
    <t>Sodium chloride 0,9% a 100 ml butelka z podwójnym portem</t>
  </si>
  <si>
    <t>Sodium chloride 0,9% a 250 ml butelka z podwójnym portem</t>
  </si>
  <si>
    <t>Sodium chloride 0,9% a 500 ml butelka z podwójnym portem</t>
  </si>
  <si>
    <t>Sodium chloride 0,9% a 100 ml worek polipropylenowy z portem bezigłowym</t>
  </si>
  <si>
    <t>Sodium chloride 0,9% a 1000 ml worek polipropylenowy z portem bezigłowym</t>
  </si>
  <si>
    <t>Sodium chloride 0,9% a 250 ml worek polipropylenowy z portem bezigłowym</t>
  </si>
  <si>
    <t>Sodium chloride 0,9% a 500 ml worek polipropylenowy z portem bezigłowym</t>
  </si>
  <si>
    <t>Adapter redukcyjny ze złączem ENFit/ENLock do zastosowania dojelitowego.</t>
  </si>
  <si>
    <t>Użyczenie lub dzierżawa 35 pomp do żywienia dojelitowego przeznaczonych do stosowania w warunkach szpitalnych i domowych.
– Waga nie więcej niż 750 g
– Czas pracy na zasilaniu bateryjnym minimum 24 h (125 ml/h)
– Czas ładowania baterii maksymalnie 12 h
– Duzy, czytelny wyswietlacz
– Dokładnosc predkosci przepływu: ±7%
– Zakres predkosci przepływu minimum 400 ml/h
– Zakres ustawien dawki minimum 4000 ml
– Historia podawania: 250 rekordów
– Historia alarmów: 250 rekordów
– Tryb pracy nocnej
– System wizualnych i akustycznych alarmów
– Ochrona przed wilgocia: IP34
– 2 komplety baterii.
(wpisanie 0 w cenie jednostkowej netto oznacza - użyczenie).</t>
  </si>
  <si>
    <t>Zestaw do podawania diet dojelitowych, uniwersalny do opakowań miekkich typu EasyBag lub butelek przez pompę z wymienną koncówką o długości 180 cm, komorą kroplową, zamykanym kranikiem do podawania leków, łacznikiem do zgłebników typu ENLock/ENFit.</t>
  </si>
  <si>
    <t>Remifentanyl 1 mg fiol.</t>
  </si>
  <si>
    <t>Remifentanyl 2 mg fiol.</t>
  </si>
  <si>
    <t>Roztwór do płukania jamy ustnej zawierający: wyciąg z chrząstnicy kędzierzawej, glicerynę, chlorek sodu, sorbitol, nanokoloid srebra, nanokoloid miedzi, karboksymetylocelulozę, wodę oczyszczoną. Butelka 200 ml.</t>
  </si>
  <si>
    <t>Acetylcysteine 200 mg caps.</t>
  </si>
  <si>
    <t>Acetylcysteine 200 mg tabl. musujące</t>
  </si>
  <si>
    <t>Achillea millefolium + Capparis spinosa + Cassia occidentalis + Cichorium intybus + Ferric oxide calx + Solanum nigrum + Tamarix gallica + Terminalia arjuna  tabl.</t>
  </si>
  <si>
    <t>Aciclovir 5% a 5 g krem</t>
  </si>
  <si>
    <t>Activated charcoal 200 mg tabl.</t>
  </si>
  <si>
    <t>Activated charcoal + Cynara extr. + Dehydrocholic acid + Metnha oil + Raphanus extr.  tabl.</t>
  </si>
  <si>
    <t>Aesculus hippocastanum + Esculoside + Rutoside  tabl.</t>
  </si>
  <si>
    <t>Alfacalcidol 1 µg tabl.</t>
  </si>
  <si>
    <t>Alfacalcidol 0,25 µg tabl.</t>
  </si>
  <si>
    <t xml:space="preserve">Allantoine maść 30 g </t>
  </si>
  <si>
    <t>Aloe + Belladonna alkaloids + Frangula + Glycyrrhiza extract  tabl.</t>
  </si>
  <si>
    <t>Alprazolam 0,5 mg tabl.</t>
  </si>
  <si>
    <t>Aluminium phosphate + mentha oil susp. 250 g zawiesina</t>
  </si>
  <si>
    <t>Amantadine sulphate 200 mg/ 500 ml but.</t>
  </si>
  <si>
    <t xml:space="preserve">Ambroxol hydrochloride płyn do inh. z nebulizatora 7,5 mg/ml a 100 ml </t>
  </si>
  <si>
    <t>Ampicilin 1 g + Sulbactam 500 mg proszek do sporz. roztw. do wstrz. i inf. fiol.</t>
  </si>
  <si>
    <t>Apixabane 2,5 mg tabl</t>
  </si>
  <si>
    <t>Argipressin 20 IU/ml a 2 ml inj.</t>
  </si>
  <si>
    <t>Ascorbic acid 100 mg tabl.</t>
  </si>
  <si>
    <t>Atracurium besilate 25 mg/ 2,5 ml amp.</t>
  </si>
  <si>
    <t>Atropine sulphate 0,25 mg tabl.</t>
  </si>
  <si>
    <t>Azathioprine 50 mg tabl.</t>
  </si>
  <si>
    <t>Azithromycin 250 mg tabl.</t>
  </si>
  <si>
    <t>Azithromycin 500 mg tabl.</t>
  </si>
  <si>
    <t>Polivinylbutyl ether 100 g płyn</t>
  </si>
  <si>
    <t>Aesculus hippocastanum + Atropa belladonna + Benzocaine + Chamomilla recutita + Achillea millefolium + Potentilla Tormentilla  czopki</t>
  </si>
  <si>
    <t>Benserazide 12,5 mg + Levodopa 50 mg kaps.</t>
  </si>
  <si>
    <t>Benzocaine + Menthol + Zinc oxide  puder płynny 140 g</t>
  </si>
  <si>
    <t>Benzydamine hydrochloride 0,15 % 120 ml płyn</t>
  </si>
  <si>
    <t>Benzydamine hydrochloride 0,15 % a 30 ml aer.</t>
  </si>
  <si>
    <t>Benzylpenicillin potassium 3 000 000 j.m fiol.</t>
  </si>
  <si>
    <t>Betaxolol hydrochloride 20 mg tabl.</t>
  </si>
  <si>
    <t>Betula + Chamomilla + Pericarpium Phaseoli + Petroselinum + Vitis idea  tabl.</t>
  </si>
  <si>
    <t>Biperiden hydrochloride 2 mg tabl.</t>
  </si>
  <si>
    <t>Bisacodyl 10 mg czopki</t>
  </si>
  <si>
    <t>Bromhexine hydrochloride 8 mg tabl.</t>
  </si>
  <si>
    <t>Bromocriptine mesylate 2,5 mg tabl.</t>
  </si>
  <si>
    <t>Budesonide 3 mg kaps.</t>
  </si>
  <si>
    <t>Budesonide 250 µg/ 2 ml  zawiesina do nebulizacji</t>
  </si>
  <si>
    <t>Budesonide 500 µg/ 2 ml  zawiesina do nebulizacji</t>
  </si>
  <si>
    <t>Budesonide aerozol inhalacyjny, roztwór (200 µg/dawkę) 100 dawek</t>
  </si>
  <si>
    <t>Budesonide 1 mg/ 2 ml  zawiesina do nebulizacji</t>
  </si>
  <si>
    <t>Buprenorphine 35 µg/h plast.</t>
  </si>
  <si>
    <t>Cabergoline 0,5 mg tabl.</t>
  </si>
  <si>
    <t>Calcium carbonate 500 mg caps.</t>
  </si>
  <si>
    <t>Calcium carbonate 1000 mg caps.</t>
  </si>
  <si>
    <t>Calcium lactate gluconate 177 mg Ca tabl. musujące</t>
  </si>
  <si>
    <t>Candesartan cilexetin 16 mg + Hydrochlorothiazide 12,5 mg tabl.</t>
  </si>
  <si>
    <t>Canrenoate potassium oztw. do wstrz. (200 mg/10 ml) amp.</t>
  </si>
  <si>
    <t>Carbamazepine 300 mg tabl.</t>
  </si>
  <si>
    <t>Carbamazepine 400 mg tabl. o przedłużonym uwalnianiu.</t>
  </si>
  <si>
    <t>Chloramphenicol maśc 2% a 5 g maść</t>
  </si>
  <si>
    <t>Koncentrat płynu do płukania jamy ustnej zawierający: 0,1% diglikonianu chlorheksydyny i 0,5% chlorobutanolu. Butelka 500 ml.</t>
  </si>
  <si>
    <t>Chlorpromazine hydrochloride 4% krople</t>
  </si>
  <si>
    <t>Chlorprothixene 15 mg tabl.</t>
  </si>
  <si>
    <t>Chlorquinaldol 2 mg tabl. do ssania</t>
  </si>
  <si>
    <t>Cetalconium chloride (0,1 mg/g) + Choline salicylate (87,1 mg/g) 10 g żel</t>
  </si>
  <si>
    <t>Ciclesonide 160 µg/dawkę aerozol inhalacyjny 120 dawek</t>
  </si>
  <si>
    <t>Ciclosporin 1 mg/ml krople do oczu emulsja w pojemnikach jednodawkowych</t>
  </si>
  <si>
    <t>Cilostazol 100 mg tabl.</t>
  </si>
  <si>
    <t>Citalopram 20 mg tabl.</t>
  </si>
  <si>
    <t>Sodium dihydrophosphate + Sodium hydrophosphate 2 x 45 ml roztwór doustny</t>
  </si>
  <si>
    <t>Clobetasol propionate 0,5 mg/g maść 25 g</t>
  </si>
  <si>
    <t>Clonazepam 0,5 mg tabl.</t>
  </si>
  <si>
    <t>Clonazepam 1 mg/ 1 ml amp.</t>
  </si>
  <si>
    <t>Clonazepam 2 mg tabl.</t>
  </si>
  <si>
    <t>Clonidine hydrochloride 75 µg tabl.</t>
  </si>
  <si>
    <t>Clopidogrel 75 mg tabl.</t>
  </si>
  <si>
    <t>Clotrimazole 100 mg globulki</t>
  </si>
  <si>
    <t xml:space="preserve">Clotrimazole krem 1% 20 g </t>
  </si>
  <si>
    <t>Codeine phosphate + Sulfogaiacol  tabl.</t>
  </si>
  <si>
    <t>Colchicum autumnale 0,5 mg tabl.</t>
  </si>
  <si>
    <t>Deferoxamine mesylate 500 mg fiol.</t>
  </si>
  <si>
    <t xml:space="preserve">Denotivir krem 3% a 3 g </t>
  </si>
  <si>
    <t>Desmopressin acetate 60 µg liofilizat doustny</t>
  </si>
  <si>
    <t>Dexapanthenol 130 g aer.</t>
  </si>
  <si>
    <t>Dexpanthenol 5 g żel do oczu</t>
  </si>
  <si>
    <t>Dexapanthenol krem 5 % 30 g</t>
  </si>
  <si>
    <t>Diosmin 500 mg tabl.</t>
  </si>
  <si>
    <t>Atropine sulfate + Diphenoxylate hydrochloride  tabl.</t>
  </si>
  <si>
    <t>Dobutamine hydrochloride 250 mg fiol.</t>
  </si>
  <si>
    <t>Doxepin hydrochloride 10 mg tabl.</t>
  </si>
  <si>
    <t>Duloxetine 30 mg tabl.</t>
  </si>
  <si>
    <t>Duloxetine 60 mg tabl.</t>
  </si>
  <si>
    <t>Dutasteridum 5 µg tabl.</t>
  </si>
  <si>
    <t>Sodium dihydrophosphate + Sodium hydrophosphate 150 ml płyn</t>
  </si>
  <si>
    <t>Entecavir 0,5 mg tabl. powlekane</t>
  </si>
  <si>
    <t>Escherichia coli + Hydrocortisone  czopki</t>
  </si>
  <si>
    <t>Escherichia coli maść 25 g (166,7mg standaryzowanej zawiesiny kultury bakteryjnej Escherichia coli/g)</t>
  </si>
  <si>
    <t>Escitalopram 15 mg tabl.</t>
  </si>
  <si>
    <t>Esmolol hydrochloride 100 mg/ 10 ml fiol.</t>
  </si>
  <si>
    <t>Estazolam 2 mg tabl.</t>
  </si>
  <si>
    <t>Etamsylate 250 mg tabl.</t>
  </si>
  <si>
    <t>Etamsylate 250 mg a 2 ml amp.</t>
  </si>
  <si>
    <t>Etanercept 25 mg/ 0,5 ml ampułkostrzykawka</t>
  </si>
  <si>
    <t>Ethambutol 250 mg kaps.</t>
  </si>
  <si>
    <t>Ethyl chloride 70 g aer.</t>
  </si>
  <si>
    <t>Fenoterol hydrobromide roztwór (100 µg/dawkę) 200 dawek aerozol wziewny</t>
  </si>
  <si>
    <t>Fenoterol hydrobromode +  Ipratropium bromide 20 ml but.</t>
  </si>
  <si>
    <t>Ferric isomaltose 100 mg Fe3+/ml a 5 ml roztwór do wstrzykiwań i/lub infuzji, amp.</t>
  </si>
  <si>
    <t>Ferrous sulphate 100 mg Fe +  Ascorbic acid 60 mg tabl.</t>
  </si>
  <si>
    <t>Ferrous sulphate 80 mg Fe2+ tabl. powl. o przedł. uwalnianiu</t>
  </si>
  <si>
    <t>Ferrous sulphate + Folic acid 80 mg + 0,35 mg tabl.</t>
  </si>
  <si>
    <t>Zawiesina doustna w postaci żelaza elementarnego 10 mg/ml, butelka 50 ml</t>
  </si>
  <si>
    <t>Finasteride 5 mg tabl.</t>
  </si>
  <si>
    <t>Lactobacillus acidophilus + Lactobacillus delbrueckii + Difidobacterium lactis  kaps.</t>
  </si>
  <si>
    <t>Fludrocortisone acetate 100 mg tabl.</t>
  </si>
  <si>
    <t>Flutamide 250 mg tabl.</t>
  </si>
  <si>
    <t>Fluticasone propionate proszek do inh. 125 µg a 120 kaps.</t>
  </si>
  <si>
    <t>Fluticasone propionate aerozol inhalacyjny, zawiesina (50 µg/dawkę) 120 dawek</t>
  </si>
  <si>
    <t>Fluticasoni propionas zawiesina 0,05 mg/daw. aerozol do nosa, poj. 120 dawek</t>
  </si>
  <si>
    <t>Folic acid 5 mg tabl.</t>
  </si>
  <si>
    <t>Folic acid 15 mg tabl.</t>
  </si>
  <si>
    <t>Dibasic Sodium Phosphate 32 mg + Monobasic Sodium Phosphate 9 mg + Calcium Chloride 52 mg + Sodium Chloride 569 mg 2 pojemniki jednorazowe a 225 ml.</t>
  </si>
  <si>
    <t>Fondaparinux sodium 7,5 mg/0,6 ml roztw. do wstrz. amp.-strzyk.</t>
  </si>
  <si>
    <t>Fosfomycin 8 g saszetka</t>
  </si>
  <si>
    <t>Gabapentin 100 mg kaps.</t>
  </si>
  <si>
    <t>Gabapentin 300 mg kaps.</t>
  </si>
  <si>
    <t>Galantamine hydrobromide 5 mg/ 1 ml amp.</t>
  </si>
  <si>
    <t>Glucagon hydrochloride 1 mg fiol.</t>
  </si>
  <si>
    <t>Glucosum 20% a 10 ml amp.</t>
  </si>
  <si>
    <t>Glucosum 40% a 10 ml amp.</t>
  </si>
  <si>
    <t>Glyceryl trinitrate 10 mg amp.</t>
  </si>
  <si>
    <t>Glyceryl trinitrate 0.4mg/daw 11g / 200 dawek aer.</t>
  </si>
  <si>
    <t>Glyceryl trinitrate 30 g maść</t>
  </si>
  <si>
    <t>Goserelin 3,6 mg impl.</t>
  </si>
  <si>
    <t>Heparin sodium 1000 j.m./g a 50 g żel</t>
  </si>
  <si>
    <t>Hydrocortisone 20 mg tabl.</t>
  </si>
  <si>
    <t>Hydrocortisone acetate (10 mg/g) krem 15 g</t>
  </si>
  <si>
    <t>Hydrocortisone acetate + Oxytetracycline hydrochloride 55 ml aer.</t>
  </si>
  <si>
    <t xml:space="preserve">Hydrogen peroxide 3% a 100 g </t>
  </si>
  <si>
    <t>Hydroxycarbamide 500 mg kaps.</t>
  </si>
  <si>
    <t>Butylscopolamine 20 mg/ 1 ml amp.</t>
  </si>
  <si>
    <t>Ibuprofen 40 mg/ml zawiesina a 50 ml</t>
  </si>
  <si>
    <t>Insulin human + Insulin biphasic injection (30/70) zawiesina do wstrz. (100 j.m./ml) 3 ml fiol.</t>
  </si>
  <si>
    <t>Insulin human 300 j.m./ 3 ml fiol.</t>
  </si>
  <si>
    <t>Insulin human + isophane 300 j.m./ 3 ml fiol.</t>
  </si>
  <si>
    <t>Insulin lispro 300 j.m./ 3 ml wkład</t>
  </si>
  <si>
    <t>Solutio iodi spirytuosa 40 g</t>
  </si>
  <si>
    <t>Ipratropium bromide 250 µg/ml płyn do inhalacji z nebulizatora butelka 20 ml</t>
  </si>
  <si>
    <t>Isoniazid + Rifampicin 150 mg + 100 mg kaps.</t>
  </si>
  <si>
    <t>Isoniazid + Rifampicin 300 mg + 150 mg kaps.</t>
  </si>
  <si>
    <t>Isosorbide mononitrate 50 mg tabl.</t>
  </si>
  <si>
    <t>Itopride hydrochloride 50 mg tabl. powlekane</t>
  </si>
  <si>
    <t>Ivabradine 5 mg tabl. powlekane</t>
  </si>
  <si>
    <t>Lacidipine 2 mg tabl.</t>
  </si>
  <si>
    <t>Lactulose 150 ml sir.</t>
  </si>
  <si>
    <t>Lamotrigine 25 mg tabl.</t>
  </si>
  <si>
    <t>Lamotrigine 100 mg tabl.</t>
  </si>
  <si>
    <t>Landiolol hydrochloride  300 mg, proszek do sporządzania roztworu do infuzji, fiolka</t>
  </si>
  <si>
    <t>Lercanidipine hydrochloride 20 mg tabl.</t>
  </si>
  <si>
    <t>Levetiracetam 100 mg/ml konc. do sporz. roztw. do inf. 5 ml</t>
  </si>
  <si>
    <t>Levetiracetam 500 mg tabl.</t>
  </si>
  <si>
    <t>Levofloxacin 500 mg tabl.</t>
  </si>
  <si>
    <t>Levofloxacin 0,5 % a 5 ml krople do oczu</t>
  </si>
  <si>
    <t>Levothyroxine sodium 25 µg tabl.</t>
  </si>
  <si>
    <t>Levothyroxine sodium roztwór doustny 0,05 mg  poj.</t>
  </si>
  <si>
    <t>Levothyroxine sodium 50 µg tabl.</t>
  </si>
  <si>
    <t>Levothyroxine sodium 75 µg tabl.</t>
  </si>
  <si>
    <t>Levothyroxine sodium roztwór doustny 0,1 mg  poj.</t>
  </si>
  <si>
    <t>Levothyroxine sodium 100 µg tabl.</t>
  </si>
  <si>
    <t>Levothyroxine sodium + Liothyronine sodium 75 µg + 15 µg tabl.</t>
  </si>
  <si>
    <t>Lidocaine hydrochloride 10% a 38 g aer.</t>
  </si>
  <si>
    <t>Lidocaine hydrochloride aplikator</t>
  </si>
  <si>
    <t>Lidocaine hydrochloride + Prilocaine 5% a 5 g krem</t>
  </si>
  <si>
    <t>Tribenoside 400 mg + Lidocaine hydrochloride 40 mg czopki.</t>
  </si>
  <si>
    <t>Tribenoside + Lidocaine hydrochloride 20 g krem</t>
  </si>
  <si>
    <t>Linagliptin 5 mg tabl. powlekane.</t>
  </si>
  <si>
    <t>Lisinopril 10 mg tabl.</t>
  </si>
  <si>
    <t>Lithium carbonate 250 mg tabl.</t>
  </si>
  <si>
    <t>Loratadine 10 mg tabl.</t>
  </si>
  <si>
    <t>Lorazepam 1 mg tabl.</t>
  </si>
  <si>
    <t>Lorazepam 2,5 mg tabl.</t>
  </si>
  <si>
    <t>Lynestrenol 5 mg tabl.</t>
  </si>
  <si>
    <t>Magnesium hydroaspartate  34 mg Mg 2+ tabl.</t>
  </si>
  <si>
    <t>Magnesium hydroaspartate 250 mg + Potassium hydroaspartate 250 mg tabl.</t>
  </si>
  <si>
    <t>Mebeverine hydrochloride 200 mg kaps. o przedł. uwalnianiu.</t>
  </si>
  <si>
    <t>Megestrol acetate 40 mg/ml 240 ml zawiesina</t>
  </si>
  <si>
    <t>Melatonin 5 mg tabl.</t>
  </si>
  <si>
    <t>Mesalazine 500 mg tabl.</t>
  </si>
  <si>
    <t>Methotrexate sodium mg tabl.</t>
  </si>
  <si>
    <t xml:space="preserve">Metronidazolum żel 1% 15 g </t>
  </si>
  <si>
    <t>Chlorquinaldol + Metronidazole  tabl. dopochwowe</t>
  </si>
  <si>
    <t>Mianserin hydrochloride 10 mg tabl.</t>
  </si>
  <si>
    <t>Midazolamum 7,5 mg tabl.</t>
  </si>
  <si>
    <t>Midodrine hydrochloride 2,5 mg tabl.</t>
  </si>
  <si>
    <t>Mirtazapine 15 mg tabl. ulegające rozpadowi w jamie ustnej</t>
  </si>
  <si>
    <t>Molsidomine 2 mg tabl.</t>
  </si>
  <si>
    <t>Mupirocin 20 mg/g maść a 15 g</t>
  </si>
  <si>
    <t>Naproxen 500 mg tabl.</t>
  </si>
  <si>
    <t>Naproxen 10% a 50 g żel</t>
  </si>
  <si>
    <t>Neomycin sulphate 250 mg tabl.</t>
  </si>
  <si>
    <t>Neomycin sulphate 0,5% do oczu 3 g maść</t>
  </si>
  <si>
    <t>Neomycin sulphate 6,8 mg/ ml a 55 ml aer.</t>
  </si>
  <si>
    <t>Neostigmine methilsulphate 0,5 mg/ml amp. 1 ml</t>
  </si>
  <si>
    <t>Nicergoline 10 mg tabl.</t>
  </si>
  <si>
    <t>Nifuratel + Nystatin 500 mg globulki dopochwowe</t>
  </si>
  <si>
    <t>Nitrendypine 10 mg tabl.</t>
  </si>
  <si>
    <t>Nitrendypine 20 mg tabl.</t>
  </si>
  <si>
    <t>Nitroxoline 250 mg kaps.</t>
  </si>
  <si>
    <t>Norfloxacin 400 mg tabl.</t>
  </si>
  <si>
    <t>Norgestimate 250 µg + Ethinylestradiol 35 µg  tabl.</t>
  </si>
  <si>
    <t>Octreotide 100 µg/ml amp</t>
  </si>
  <si>
    <t>Olanzapine 5 mg tabl.</t>
  </si>
  <si>
    <t>Oleum Jecoris Aselli 20 g maść</t>
  </si>
  <si>
    <t>Ondansetron 8 mg tabl.</t>
  </si>
  <si>
    <t>Oxybutynin hydrochloride 5 mg tabl.</t>
  </si>
  <si>
    <t>Pamidronate sodium 90 mg amp.</t>
  </si>
  <si>
    <t>Pancreatin 300 mg o zawartości enzymów: 25 000 j. Ph. Eur. lipazy, 18 000 j. Ph. Eur. amylazy i 1000 j. Ph. Eur. proteazy kaps. dojelitowe</t>
  </si>
  <si>
    <t>Paracetamol 40 mg/ml zawiesina a 85 ml</t>
  </si>
  <si>
    <t>Paracetamol 500 mg tabl.</t>
  </si>
  <si>
    <t>Paracetamolum + Codeini phosphas 500 mg + 30 mg tabl. musujące</t>
  </si>
  <si>
    <t>Paroxetine 20 mg tabl.</t>
  </si>
  <si>
    <t>Perazine 25 mg tabl.</t>
  </si>
  <si>
    <t>Perindopril tosylate 5 mg tabl.</t>
  </si>
  <si>
    <t>Boric acid + Resorcinol 125 g płyn</t>
  </si>
  <si>
    <t xml:space="preserve">Phenylbutazone maść 5% a 30 g </t>
  </si>
  <si>
    <t>Polyacrylic acid 0,2% a 10 g żel do oczu</t>
  </si>
  <si>
    <t>Potassium chloride 750 mg tabl.</t>
  </si>
  <si>
    <t>Potassium chloride granulat musujący bez cukru 3 g saszetki</t>
  </si>
  <si>
    <t>Povidone iodine 10 % a 100 g maść</t>
  </si>
  <si>
    <t>Povidone iodine 10 % a 1000 ml płyn</t>
  </si>
  <si>
    <t>Ipratropium bromide 0,5 mg/2,5 ml, Salbutamol sulfate 2,5 mg/2,5 ml roztw. do nebulizacji, amp.</t>
  </si>
  <si>
    <t>Prednisone 5 mg tabl.</t>
  </si>
  <si>
    <t>Prednisone 20 mg tabl.</t>
  </si>
  <si>
    <t>Pridinol hydrochloride 5 mg tabl.</t>
  </si>
  <si>
    <t>Propafenone hydrochloride 70 mg amp.</t>
  </si>
  <si>
    <t>Propylthiouracil 50 mg tabl.</t>
  </si>
  <si>
    <t>Protamine sulfate 50 mg amp.</t>
  </si>
  <si>
    <t>Pyrazinamide 500 mg tabl.</t>
  </si>
  <si>
    <t>Pyridoxine 50 mg amp.</t>
  </si>
  <si>
    <t>Pyridoxine 50 mg tabl.</t>
  </si>
  <si>
    <t>Quinapril 50 mg tabl.</t>
  </si>
  <si>
    <t>Racecadotril 100 mg kaps.</t>
  </si>
  <si>
    <t>Retinol 250 j.m./g a 5 g maść do oczu</t>
  </si>
  <si>
    <t>Retinol 400 j.m./g a 30 g maść</t>
  </si>
  <si>
    <t>Riboflavin 3 mg tabl.</t>
  </si>
  <si>
    <t>Rifaximin 200 mg tabl. powl.</t>
  </si>
  <si>
    <t>Rivaroxaban 2,5 mg tabl.</t>
  </si>
  <si>
    <t>Rivaroxaban 15 mg tabl.</t>
  </si>
  <si>
    <t>Rivaroxaban 20 mg tabl.</t>
  </si>
  <si>
    <t>Urea pura substancja</t>
  </si>
  <si>
    <t>Saccharomyces boulardii 250 mg kaps.</t>
  </si>
  <si>
    <t>Salbutamol sulphate 0,1 mg/ dawkę 200 dawek aer.</t>
  </si>
  <si>
    <t>Salbutamol 2 mg/ml roztw. do nebulizacji amp. 2,5 ml</t>
  </si>
  <si>
    <t>2% Salicylic acid + Aethanol płyn 100 g</t>
  </si>
  <si>
    <t>Selegiline 5 mg tabl.</t>
  </si>
  <si>
    <t>Sulfathiazole silver 2% a 40g krem</t>
  </si>
  <si>
    <t>Simeticone 40 mg kaps.</t>
  </si>
  <si>
    <t>Sodium polystyrene sulfonate 15 g</t>
  </si>
  <si>
    <t>Biborate sodium 10 g płyn</t>
  </si>
  <si>
    <t>Solcoseryl 5% a 20 g żel</t>
  </si>
  <si>
    <t>Solifenacin succinate 5 mg tabl. powlekane</t>
  </si>
  <si>
    <t>Solifenacin succinate 10 mg tabl. powlekane</t>
  </si>
  <si>
    <t>Somatostatin 3 mg amp.</t>
  </si>
  <si>
    <t>Spironolactone 25 mg tabl.</t>
  </si>
  <si>
    <t>Spironolactone 100 mg tabl.</t>
  </si>
  <si>
    <t>Stoper piankowy  para</t>
  </si>
  <si>
    <t>para</t>
  </si>
  <si>
    <t>Streptokinase + Streptodornase 15000 j.m. + 1250 j.m. czopki</t>
  </si>
  <si>
    <t>Sulfasalazine 500 mg tabl. powlekane EN</t>
  </si>
  <si>
    <t>Sulpiride 50 mg kaps.</t>
  </si>
  <si>
    <t>Sulpiride 100 mg kaps.</t>
  </si>
  <si>
    <t>Glicerine 2 g czopki</t>
  </si>
  <si>
    <t xml:space="preserve">Allantoine zasypka 50 g </t>
  </si>
  <si>
    <t>Tamoxifen citrate 20 mg tabl.</t>
  </si>
  <si>
    <t>Tamsulosin hydrochloride 0,4 mg tabl.</t>
  </si>
  <si>
    <t>Tannin 500 mg tabl.</t>
  </si>
  <si>
    <t>Terbinafine hydrochloride 250 mg tabl.</t>
  </si>
  <si>
    <t>Terlipressin 2 mg amp.</t>
  </si>
  <si>
    <t>Test ureazowy do wykrywania Helicobacter Pylori, mokry.</t>
  </si>
  <si>
    <t>Thiamazole 5 mg tabl.</t>
  </si>
  <si>
    <t>Thiamine 25 mg tabl.</t>
  </si>
  <si>
    <t>Cyanocobalamin 1 mg, Lidocaine hydrochloride 20 mg, Pyridoxine hydrochloride 100 mg, Thiamine hydrochloride 100 mg roztwór do wstrzykiwań amp. a 2 ml.</t>
  </si>
  <si>
    <t>Thiamine hydrochloride 100 mg + Pyridoxine hydrochloride 200 mg + Cyanocobalamin 0,2 mg tabl. powlekane</t>
  </si>
  <si>
    <t>Thiethylperazine malate 6,5 mg tabl.</t>
  </si>
  <si>
    <t>Thiethylperazine malate 6,5 mg czopki</t>
  </si>
  <si>
    <t>Timonacic 100 mg tabl.</t>
  </si>
  <si>
    <t>Acidum alfa-lipoicum 600 mg tabl.</t>
  </si>
  <si>
    <t>Tizanidine 4 mg tabl.</t>
  </si>
  <si>
    <t>Tobramycin 3 mg/ml +  Dexamethasone 1 mg/ml krople do oczu, zawiesina a 5 ml</t>
  </si>
  <si>
    <t>Tolperisone hydrochloride 50 mg tabl.</t>
  </si>
  <si>
    <t>Topiramate 50 mg tabl.</t>
  </si>
  <si>
    <t>Topiramate 100 mg tabl.</t>
  </si>
  <si>
    <t>Torasemide 20 mg/ 4 ml amp.</t>
  </si>
  <si>
    <t>Trazodone hydrochloride 75 mg tabl.</t>
  </si>
  <si>
    <t>Trehalose 3 mg/ml + Hyaluronate sodium 1,5 mg/ml krople do oczu a 10 ml</t>
  </si>
  <si>
    <t>Triptorelinum 3,75 mg fiol.</t>
  </si>
  <si>
    <t>Troxerutin 50 mg/ml a 10 ml Krople do oczu</t>
  </si>
  <si>
    <t>Ursodeoxycholic acid 250 mg kaps.</t>
  </si>
  <si>
    <t>Valproate sodium + valproic acid 300 mg tabl.</t>
  </si>
  <si>
    <t>Valproate sodium 400 mg proszek i rozpuszczalnik do sporządzenia roztworu do wstrzyknięcia</t>
  </si>
  <si>
    <t>Vinpocetine 5 mg tabl.</t>
  </si>
  <si>
    <t>Vinpocetine 10 mg amp.</t>
  </si>
  <si>
    <t xml:space="preserve">Vitamin F maść 20% / 30g </t>
  </si>
  <si>
    <t xml:space="preserve">Vitamin F krem 20% / 30g </t>
  </si>
  <si>
    <t>Warfarin 5 mg tabl.</t>
  </si>
  <si>
    <t>Zofenopril calcium 7,5 mg tabl.</t>
  </si>
  <si>
    <t>Zopiclone 7,5 mg tabl. powlekane</t>
  </si>
  <si>
    <t>Atracurium besilate 50 mg/ 5 ml amp.</t>
  </si>
  <si>
    <t>Cisatracurium 5 mg/ 2,5 ml amp.</t>
  </si>
  <si>
    <t>Dexmedetomidine 200 µg a 2 ml amp.</t>
  </si>
  <si>
    <t>Antithymocyte immunoglobulin konc. do sporz. roztw. do inf. doż. (100 mg/5 ml) fiol.</t>
  </si>
  <si>
    <t>Ferric oxide sacchareted complex 100 mg/ 5 ml amp. i.v.</t>
  </si>
  <si>
    <t>Ascorbic acid 500 mg/ 5 ml amp.</t>
  </si>
  <si>
    <t>Calcium lactate gluconate o stężeniu 95,5 mg/ml jonów Ca2+ a 10 ml amp.</t>
  </si>
  <si>
    <t>Urapidil 25 mg amp.</t>
  </si>
  <si>
    <t>Ambroxol hydrochloride 30 mg tabl.</t>
  </si>
  <si>
    <t>Amitriptyline 10 mg tabl.</t>
  </si>
  <si>
    <t>Bisacodyl 5 mg tabl.</t>
  </si>
  <si>
    <t>Captopril 12,5 mg tabl.</t>
  </si>
  <si>
    <t>Captopril 25 mg tabl.</t>
  </si>
  <si>
    <t>Clarithromycin 250 mg tabl.</t>
  </si>
  <si>
    <t>Clarithromycin 500 mg fiol.</t>
  </si>
  <si>
    <t>Digoxin 0,1 mg tabl.</t>
  </si>
  <si>
    <t>Digoxin 0,25 mg tabl.</t>
  </si>
  <si>
    <t>Factor II + Factor IX + Factor X + Factor VII + Protein C + Protein S proszek i rozp. do sporz. roztw. do wstrz. 500 j.m.fiolka + rozp. 20 ml</t>
  </si>
  <si>
    <t>Fondaparinux sodium 2,5 mg/ 0,5 ml roztw. do wstrz. amp.-strzyk.</t>
  </si>
  <si>
    <t>Furaginum 50 mg tabl.</t>
  </si>
  <si>
    <t>Hydroxyzine hydrochloride 100 mg/2 ml amp.</t>
  </si>
  <si>
    <t>Hydroxyzine hydrochloride 2 mg/ml syrop 200 ml.</t>
  </si>
  <si>
    <t>Lidocaine hydrochloride 2% a 30 g żel typ A</t>
  </si>
  <si>
    <t>Lidocaine hydrochloride 2% a 30 g żel typ U</t>
  </si>
  <si>
    <t>Melphalan 2 mg tabl.</t>
  </si>
  <si>
    <t>Micafungin proszek do sporz. roztw. do inf. 100 mg fiol.</t>
  </si>
  <si>
    <t>Pancuronium bromide 4 mg amp.</t>
  </si>
  <si>
    <t>Theophylline 300 mg tabl.</t>
  </si>
  <si>
    <t>Hydrocortisone 100 mg/ 2 ml amp.</t>
  </si>
  <si>
    <t>Suxamethonium chloride 200 mg amp.</t>
  </si>
  <si>
    <t>Cefepime dihydrochloride  proszek do przyg. roztworu do wstrz. doż. i dom.</t>
  </si>
  <si>
    <t>Ceftazidime 1 g fiol.</t>
  </si>
  <si>
    <t>Ceftriaxone 1 g fiol.</t>
  </si>
  <si>
    <t>Cefuroxime 1,5 g fiol.</t>
  </si>
  <si>
    <t>Ciprofloxacin hydrochloride (2 mg/ml) a 100 ml fl.</t>
  </si>
  <si>
    <t>Fluconazole 200 mg/ 100 ml fl.</t>
  </si>
  <si>
    <t>Flumazenil 0,5 mg a 5 ml amp.</t>
  </si>
  <si>
    <t>Imipenem 500 mg + Cilastatin sodium 500 mg fiol.</t>
  </si>
  <si>
    <t>Levofloxacin 250 mg/50 ml fiol.</t>
  </si>
  <si>
    <t>Levofloxacin 500 mg/100 ml fiol.</t>
  </si>
  <si>
    <t>Lidocaine hydrochloride 2% a 20 ml fiol.</t>
  </si>
  <si>
    <t>Lidocaine hydrochloride + Norepinephrine 40 mg + 0,05 mg a 2 ml fiol.</t>
  </si>
  <si>
    <t>Linezolid i.v. 600 mg/ 300 ml</t>
  </si>
  <si>
    <t>Meropenem  proszek do przyg. roztworu do wstrz. o trwałości roztworu po przygotowaniu powyżej 1 godziny.</t>
  </si>
  <si>
    <t>Metronidazole roztw. do inf. (5 mg/ml) 100 ml</t>
  </si>
  <si>
    <t>Ondansetron 4 mg amp.</t>
  </si>
  <si>
    <t>Ondansetron 8 mg amp.</t>
  </si>
  <si>
    <t>Paracetamol 1000 mg fl.</t>
  </si>
  <si>
    <t>Propofol w emulsji tłuszczowej MCT/LCT 1 % 20 ml amp.</t>
  </si>
  <si>
    <t>Rocuronium bromide 50 mg/ 5 ml fiol.</t>
  </si>
  <si>
    <t>Rocuronium bromide 100 mg/ 10 ml fiol.</t>
  </si>
  <si>
    <t>Ciclosporin  50 mg/ ml amp. a 1 ml</t>
  </si>
  <si>
    <t>Ciclosporin  tabl.</t>
  </si>
  <si>
    <t>Valganciclovir 450 mg tabl.</t>
  </si>
  <si>
    <t>Dexamethazone 1 mg tabl.</t>
  </si>
  <si>
    <t>Dexamethazone 4 mg tabl.</t>
  </si>
  <si>
    <t>Dexamethazone 8 mg tabl.</t>
  </si>
  <si>
    <t>Dexamethazone sodium phosphate 4 mg/ 1 ml amp.</t>
  </si>
  <si>
    <t>Dexamethazone sodium phosphate 8 mg/2 ml amp.</t>
  </si>
  <si>
    <t>Magnesium sulfuricum 20% a 10 ml amp.</t>
  </si>
  <si>
    <t>Norepinephrine tartrate 4 mg/4 ml amp. temp. przechowywania od 8 - 25 st. C</t>
  </si>
  <si>
    <t>Anakinra 100 mg/0,67 ml roztw. do wstrz. amp.-strzyk. 0,67 ml z podziałką</t>
  </si>
  <si>
    <t>Ceftolozan 1 g + Tazobactan 0,5 g proszek do sporządzenia koncentratu do infuzji fiol.</t>
  </si>
  <si>
    <t>Paclitaxel w postaci nanocząsteczkowego kompleksu z albuminą</t>
  </si>
  <si>
    <t>Pomalidomide kaps. 1 mg, 2 mg, 3 mg, 4 mg</t>
  </si>
  <si>
    <t>Trastuzumab deruxtecan inj.</t>
  </si>
  <si>
    <t>Tucatinib tabl.</t>
  </si>
  <si>
    <t>Acenocumarol 4 mg tabl.</t>
  </si>
  <si>
    <t>Acetylsalicylic acid 75 mg tabl.</t>
  </si>
  <si>
    <t>Acetylsalicylic acid 300 mg tabl.</t>
  </si>
  <si>
    <t>Aciclovir 200 mg tabl.</t>
  </si>
  <si>
    <t>Aciclovir 800 mg tabl.</t>
  </si>
  <si>
    <t>Amikacin 0,3 % a 5 ml krople do oczu</t>
  </si>
  <si>
    <t>Amikacin 1 g/ 4 ml amp.</t>
  </si>
  <si>
    <t>Amilorid + Hydrochlorotiazide 5 mg + 50 mg tabl.</t>
  </si>
  <si>
    <t>Amiodarone hydrochloride 200 mg tabl.</t>
  </si>
  <si>
    <t>Antazoline hydrochloride 100 mg/ 2 ml amp.</t>
  </si>
  <si>
    <t>Aqua pro inj. 5 ml amp.</t>
  </si>
  <si>
    <t>Aripiprazole 10 mg tabl.</t>
  </si>
  <si>
    <t>Ascorbic acid 100 mg + Rutoside 25 mg tabl.</t>
  </si>
  <si>
    <t>Atorvastatin 20 mg tabl.</t>
  </si>
  <si>
    <t>Atropine sulphate roztw. do wstrz. (1 mg/ml) 1 ml amp.</t>
  </si>
  <si>
    <t>Baclofen 10 mg tabl.</t>
  </si>
  <si>
    <t>Barium sulfuricum 200 g zawiesina</t>
  </si>
  <si>
    <t>Betahistine dihydrochloride 8 mg tabl.</t>
  </si>
  <si>
    <t>Betahistine dihydrochloride 16 mg tabl.</t>
  </si>
  <si>
    <t>Betamethasone dipropionate + Clotrimazole + Gentamicin sulphate maść a 15 g</t>
  </si>
  <si>
    <t>Betamethasone valerate (1,22 mg/g) + Clioquinol (30 mg/g) maść a 15 g</t>
  </si>
  <si>
    <t>Bromhexine hydrochloride (4 mg/5 ml) 120 ml sir.</t>
  </si>
  <si>
    <t>Bupivacaine hydrochloride (5 mg/ ml) 10 ml amp.</t>
  </si>
  <si>
    <t>Bupivacaine hydrochloride spinal heavy (5 mg/ ml) 4 ml amp.</t>
  </si>
  <si>
    <t>Calcium chloride 10% a 10 ml amp.</t>
  </si>
  <si>
    <t>Carbamazepine 200 mg tabl.</t>
  </si>
  <si>
    <t>Carvedilol 6,25 mg tabl.</t>
  </si>
  <si>
    <t>Carvedilol 12,5 mg tabl.</t>
  </si>
  <si>
    <t>Carvedilol 25 mg tabl.</t>
  </si>
  <si>
    <t>Cefazolin 1 g fiol.</t>
  </si>
  <si>
    <t>Cefotaxime  fiol.</t>
  </si>
  <si>
    <t>Cefuroxime axetil 500 mg tabl.</t>
  </si>
  <si>
    <t>Cetirizine dihydrochloride 10 mg tabl.</t>
  </si>
  <si>
    <t>Chlorpromazine hydrochloride 25 mg/ 5 ml amp.</t>
  </si>
  <si>
    <t>Ciprofloxacin hydrochloride 500 mg tabl.</t>
  </si>
  <si>
    <t>Clemastine fumarate 1 mg tabl.</t>
  </si>
  <si>
    <t>Clemastine fumarate 2 mg amp.</t>
  </si>
  <si>
    <t>Colecalciferol 1000 j.m tabl</t>
  </si>
  <si>
    <t>Colecalciferol 15000 j.m/ ml a 10 ml krople</t>
  </si>
  <si>
    <t>Retinol (20 000 j.m./ml) + Colecalciferol (10 000 j.m./ml) płyn doustny 10 ml</t>
  </si>
  <si>
    <t>Co- trimoxazole 480 mg/ 5 ml amp.</t>
  </si>
  <si>
    <t>Co- trimoxazole 240 mg/ 5 ml a 100 ml zawiesina</t>
  </si>
  <si>
    <t>Cyanocobalamin 1 mg/ 2 ml amp.</t>
  </si>
  <si>
    <t>Dexamethasone sodium phosphate krople do oczu, roztwór (1 mg/ml) 20 pojemników</t>
  </si>
  <si>
    <t>Digoxin 0,5 mg amp.</t>
  </si>
  <si>
    <t>Dopamine roztw. do inf. (40 mg/ml) 5 ml amp.</t>
  </si>
  <si>
    <t>Doxazosin 2 mg tabl.</t>
  </si>
  <si>
    <t>Doxazosin 4 mg tabl.</t>
  </si>
  <si>
    <t>Drotaverine hydrochloride 40 mg tabl.</t>
  </si>
  <si>
    <t>Enalapril maleate 5 mg tabl.</t>
  </si>
  <si>
    <t>Enalapril maleate 10 mg tabl.</t>
  </si>
  <si>
    <t>Entecavir 1 mg tabl. powlekane</t>
  </si>
  <si>
    <t>Ephedrine hydrochloride 25 mg/ 1 ml amp.</t>
  </si>
  <si>
    <t>Epinephrine 1mg/ ml amp.</t>
  </si>
  <si>
    <t>Eplerenone 25 mg tabl.</t>
  </si>
  <si>
    <t>Escitalopram 10 mg tabl.</t>
  </si>
  <si>
    <t>Famotidine 40 mg tabl.</t>
  </si>
  <si>
    <t>Fexofenadine hydrochloride 120 mg tabl.</t>
  </si>
  <si>
    <t>Fluconazole 50 mg tabl.</t>
  </si>
  <si>
    <t>Fluconazole 100 mg tabl.</t>
  </si>
  <si>
    <t>Fludrocortisone acetace + Gramicidin + Neomycin sulphate 5 ml zawiesina do oczu</t>
  </si>
  <si>
    <t>Fosfomycin 4 g proszek do sporządzania roztworu do infuzji.</t>
  </si>
  <si>
    <t>Furosemide 20 mg/ 2 ml amp.</t>
  </si>
  <si>
    <t>Furosemide 40 mg tabl.</t>
  </si>
  <si>
    <t>Gentamicin sulphate 5 mg/ml + Dexamethasone 1 mg/ml krople do oczu. Butelka 5 ml</t>
  </si>
  <si>
    <t>Glimepiride 2 mg tabl.</t>
  </si>
  <si>
    <t>Haloperidol 5 mg/1 ml amp.</t>
  </si>
  <si>
    <t>Haloperidol gutte 0,002g/ 10 ml krople</t>
  </si>
  <si>
    <t>Heparin sodium 25 000 j amp.</t>
  </si>
  <si>
    <t>Hyaluronate sodium krople do oczu a 10 ml</t>
  </si>
  <si>
    <t>Hydrochlorothiazide 25 mg tabl.</t>
  </si>
  <si>
    <t>Hydroxyzine hydrochloride 10 mg tabl.</t>
  </si>
  <si>
    <t>Hydroxyzine hydrochloride 25 mg tabl.</t>
  </si>
  <si>
    <t>Ibuprofen 200 mg tabl.</t>
  </si>
  <si>
    <t>Indapamide 2,5 mg tabl.</t>
  </si>
  <si>
    <t>Indapamide 1,5 mg tabl.</t>
  </si>
  <si>
    <t>Ipratropinum bromide roztwór (20 µg/dawkę) 200 dawek aerozol wziewny</t>
  </si>
  <si>
    <t>Itraconazole 100 mg kaps.</t>
  </si>
  <si>
    <t>Loperamide hydrochloride 2 mg tabl.</t>
  </si>
  <si>
    <t>Metamizole sodium 500 mg tabl.</t>
  </si>
  <si>
    <t>Metamizole sodium 1 g/ 2 ml amp.</t>
  </si>
  <si>
    <t>Metamizole sodium 2,5 g/ 5 ml amp.</t>
  </si>
  <si>
    <t>Metoclopramide hydrochloride 10 mg amp.</t>
  </si>
  <si>
    <t>Metoclopramide hydrochloride 10 mg tabl.</t>
  </si>
  <si>
    <t>Metoprolol tartrate 5 mg/5 ml amp.</t>
  </si>
  <si>
    <t>Metoprolol tartrate 50 mg tabl.</t>
  </si>
  <si>
    <t>Metoprolol tartrate 100 mg tabl.</t>
  </si>
  <si>
    <t>Metoprolol succinate 23,75 tabl.</t>
  </si>
  <si>
    <t>Metoprolol succinate 47,5 tabl.</t>
  </si>
  <si>
    <t>Metoprolol succinate 95 mg tabl.</t>
  </si>
  <si>
    <t>Metronidazole 250 mg tabl.</t>
  </si>
  <si>
    <t>Mometasone furoate maść a 30 g</t>
  </si>
  <si>
    <t>Mometasone furoate krem (1 mg/g) 15 g</t>
  </si>
  <si>
    <t>Montelukast sodium 10 mg tabl.</t>
  </si>
  <si>
    <t>Naloxone hydrochloride 0,4 mg/ 1 ml amp.</t>
  </si>
  <si>
    <t>Nebivolol 5 mg tabl.</t>
  </si>
  <si>
    <t>Ofloxacin 0,3% a 5 ml krople do oczu</t>
  </si>
  <si>
    <t>Omeprazole 20 mg tabl.</t>
  </si>
  <si>
    <t>Omeprazole 40 mg fiol.</t>
  </si>
  <si>
    <t>Opipramol dihydrochloride 50 mg tabl.</t>
  </si>
  <si>
    <t>Papaverine hydrochloride 40 mg/ 2 ml amp.</t>
  </si>
  <si>
    <t>Pentoxifiylline 300 mg/ 15 ml amp.</t>
  </si>
  <si>
    <t>Pentoxifylline 400 mg tabl.</t>
  </si>
  <si>
    <t>Phenytoin 100 mg tabl.</t>
  </si>
  <si>
    <t>Phytomenadione 10 mg/ 1 ml amp.</t>
  </si>
  <si>
    <t>Phytomenadione 10 mg tabl.</t>
  </si>
  <si>
    <t>Piracetam 1 g/5 ml amp.</t>
  </si>
  <si>
    <t>Piracetam 1200 mg tabl.</t>
  </si>
  <si>
    <t>Pregabalin 75 mg kaps.</t>
  </si>
  <si>
    <t>Propafenone hydrochloride 150 mg tabl.</t>
  </si>
  <si>
    <t>Propranolol hydrochloride 10 mg tabl.</t>
  </si>
  <si>
    <t>Propranolol hydrochloride 40 mg tabl.</t>
  </si>
  <si>
    <t>Quetiapine 25 mg tabl.</t>
  </si>
  <si>
    <t>Retinol 50000 j.m./ ml a 10 ml krople</t>
  </si>
  <si>
    <t>Retinol + Tocoferol 30000 j.m + 70 j.m. caps.</t>
  </si>
  <si>
    <t>Risperidone 1 mg tabl.</t>
  </si>
  <si>
    <t>Salbutamol 0,5 mg/ 1 ml amp.</t>
  </si>
  <si>
    <t>Sertraline 50 mg tabl.</t>
  </si>
  <si>
    <t>Simvastatin 20 mg tabl.</t>
  </si>
  <si>
    <t>Sodium hydrocarbonate 8,4% a 20 ml amp.</t>
  </si>
  <si>
    <t>Sodium chloride 10% a 10 ml amp.</t>
  </si>
  <si>
    <t xml:space="preserve">Sulfacetamide sodium gutte opth. 10 % 12 szt. a 0,5 ml </t>
  </si>
  <si>
    <t>Sumatriptan 50 mg tabl.</t>
  </si>
  <si>
    <t>Telmisartan 40 mg tabl.</t>
  </si>
  <si>
    <t>Tianeptine sodium 12,5 mg tabl.</t>
  </si>
  <si>
    <t>Tocoferol 300 mg/ ml a 10 ml płyn</t>
  </si>
  <si>
    <t>Torasemide 5 mg tabl.</t>
  </si>
  <si>
    <t>Valsartan 80 mg tabl.</t>
  </si>
  <si>
    <t>Venlafaxine 37,5 mg kaps. o przedłużonym uwalnianiu</t>
  </si>
  <si>
    <t>Venlafaxine 75 mg kaps. o przedłużonym uwalnianiu</t>
  </si>
  <si>
    <t>Verapamil hydrochloride 40 mg tabl.</t>
  </si>
  <si>
    <t>Voriconazole 200 mg tabl.</t>
  </si>
  <si>
    <t xml:space="preserve">Xylomethazoline hydrochloride gutte nasal 0,1% a 10 ml </t>
  </si>
  <si>
    <t>Zolpidem tartrate 10 mg tabl. powlekane</t>
  </si>
  <si>
    <t>Ceftazidime 2 g, Avibactam 0,5 g proszek do sporz. konc. roztw. do inf. fiol.</t>
  </si>
  <si>
    <t>Dalteparin sodium 5000 j.m. ampułkostrzykawka</t>
  </si>
  <si>
    <t>Dalteparin sodium 7500 j.m. ampułkostrzykawka</t>
  </si>
  <si>
    <t>Methylprednisolone 4 mg tabl.</t>
  </si>
  <si>
    <t>Methylprednisolone 16 mg tabl.</t>
  </si>
  <si>
    <t>Methylprednisolone hemisuccinate 40 mg fiol.</t>
  </si>
  <si>
    <t>Methylprednisolone hemisuccinate 125 mg fiol.</t>
  </si>
  <si>
    <t>Methylprednisolone hemisuccinate 250 mg fiol.</t>
  </si>
  <si>
    <t>Methylprednisolone hemisuccinate 500 mg fiol.</t>
  </si>
  <si>
    <t>Methylprednisolone hemisuccinate 1000 mg fiol.</t>
  </si>
  <si>
    <t>Tigecycline 50 mg/5 ml fiol.</t>
  </si>
  <si>
    <t>Voriconazole 200 mg proszek do przyg konc do sporz roztworu do inf doż</t>
  </si>
  <si>
    <t>Acetylcysteine 300 mg amp.</t>
  </si>
  <si>
    <t>Allopurinol 100 mg tabl.</t>
  </si>
  <si>
    <t>Aluminium acetotartrate 1 g tabl.</t>
  </si>
  <si>
    <t>Aluminium acetotartrate 75 g żel</t>
  </si>
  <si>
    <t>Amlodipine 5 mg tabl.</t>
  </si>
  <si>
    <t>Amlodipine 10 mg tabl.</t>
  </si>
  <si>
    <t>Amoxicilin 500 mg + Clavulanic acid 125 mg tabl.</t>
  </si>
  <si>
    <t>Amoxicilin 875 mg + Clavulanic acid 125 mg tabl.</t>
  </si>
  <si>
    <t>Amoxicilin + Clavulanic acid 1,2 g fiol.</t>
  </si>
  <si>
    <t>Bisoprolol fumarate 5 mg tabl.</t>
  </si>
  <si>
    <t>Clindamycin hydrochloride 300 mg kaps.</t>
  </si>
  <si>
    <t>Diclofenac sodium 50 mg czopki</t>
  </si>
  <si>
    <t>Diclofenac sodium 75 mg tabl.</t>
  </si>
  <si>
    <t>Diclofenac sodium 100 mg czopki</t>
  </si>
  <si>
    <t>Ketoprofen 50 mg caps.</t>
  </si>
  <si>
    <t>Ketoprofen 100 mg/ 2 ml amp. i.m., i.v.</t>
  </si>
  <si>
    <t>Ketoprofen 100 mg tabl.</t>
  </si>
  <si>
    <t>Ketoprofen 2,5% a 50 g żel</t>
  </si>
  <si>
    <t>Metformin hydrochloride 500 mg tabl.</t>
  </si>
  <si>
    <t>Metformin hydrochloride 850 mg tabl.</t>
  </si>
  <si>
    <t>Pantoprazol 20 mg tabl.</t>
  </si>
  <si>
    <t>Pantoprazol 40 mg fiol.</t>
  </si>
  <si>
    <t>Ramipril 2,5 mg tabl.</t>
  </si>
  <si>
    <t>Ramipril 5 mg tabl.</t>
  </si>
  <si>
    <t>Ramipril 10 mg tabl.</t>
  </si>
  <si>
    <t>Rosuvastatin 20 mg tabl.</t>
  </si>
  <si>
    <t>Amiodarone hydrochloride 150 mg amp.</t>
  </si>
  <si>
    <t>Atenol 25 mg tabl.</t>
  </si>
  <si>
    <t>Atenol 50 mg tabl.</t>
  </si>
  <si>
    <t>Betamethasone dipropionate + Acidum salicylicum (0,64mg+0,03g)/g maść a 15 g</t>
  </si>
  <si>
    <t>Clorazepate dipotassium 5 mg tabl.</t>
  </si>
  <si>
    <t>Drotaverine hydrochloride 40 mg/ 2 ml amp.</t>
  </si>
  <si>
    <t>Etanercept 50 mg/ 1 ml ampułkostrzykawka</t>
  </si>
  <si>
    <t>Gliclazide 30 mg tabl.</t>
  </si>
  <si>
    <t>Gliclazide 60 mg tabl.</t>
  </si>
  <si>
    <t>Infliximab inj</t>
  </si>
  <si>
    <t>Isosorbide mononitrate 10 mg tabl.</t>
  </si>
  <si>
    <t>Losartan potassium 50 mg tabl.</t>
  </si>
  <si>
    <t>Mesalazine 1000 mg czopki</t>
  </si>
  <si>
    <t>Mesalazine 2 g saszetka</t>
  </si>
  <si>
    <t>Metformin hydrochloride 750 mg tabl.</t>
  </si>
  <si>
    <t>Nifuroxazide 100 mg tabl.</t>
  </si>
  <si>
    <t>Phospholipids 300 mg kaps.</t>
  </si>
  <si>
    <t>Ropinirole 0,25 mg tabl</t>
  </si>
  <si>
    <t>Sildenafil 25 mg tabl. powlekane</t>
  </si>
  <si>
    <t>Sildenafil 50 mg tabl. powlekane</t>
  </si>
  <si>
    <t>Sotalol hydrochloride 40 mg tabl.</t>
  </si>
  <si>
    <t>Sotalol hydrochloride 80 mg tabl.</t>
  </si>
  <si>
    <t>Tranexamic acid 500 mg/ 5 ml amp.</t>
  </si>
  <si>
    <t>Tranexamic acid 500 mg tabl.</t>
  </si>
  <si>
    <t>Trimetazidine dihydrochloride 35 mg tabl.  o zmodyf. uwalnianiu</t>
  </si>
  <si>
    <t>Valproate sodium + valproic acid 500 mg tabl.</t>
  </si>
  <si>
    <t xml:space="preserve">Butylene Glycol + Aqua + Panthenol + Aesculus Hippocastanum + Chamomilla Recutita + Rosmarinus Officinalis + Allantoin + Mentha Viridis. Preparat do stosowania na skórę narażoną na ucisk i otarcia w celu zapobiegania podrażnieniom i stanom zapalnym. Płyn 100 ml </t>
  </si>
  <si>
    <t>Ruxolitinib 5 mg tabl.</t>
  </si>
  <si>
    <t>Ruxolitinib 15 mg tabl.</t>
  </si>
  <si>
    <t>Ruxolitinib  20 mg tabl.</t>
  </si>
  <si>
    <t>Sevoflurane  250 ml fl.</t>
  </si>
  <si>
    <t>Użyczenie lub dzierżawa 10 parowników do podaży Sevofluranu (wpisanie 0 w cenie jednostkowej netto oznacza - użyczenie).</t>
  </si>
  <si>
    <t>Sirolimus 1 mg tabl.</t>
  </si>
  <si>
    <t>Sirolimus 1 mg/ml roztwór doustny. Butelka a 60 ml.</t>
  </si>
  <si>
    <t>Benzyna Apteczna 1000 ml but.</t>
  </si>
  <si>
    <t xml:space="preserve">Oleum Cacao  </t>
  </si>
  <si>
    <t xml:space="preserve">Acidum boricum  </t>
  </si>
  <si>
    <t xml:space="preserve">Codeinum Phosphoricum  </t>
  </si>
  <si>
    <t>Glicerol  900 ml</t>
  </si>
  <si>
    <t>Paraffinum liq.</t>
  </si>
  <si>
    <t>Potasium Iodide</t>
  </si>
  <si>
    <t xml:space="preserve">Benzocainum  </t>
  </si>
  <si>
    <t>Coffeinum</t>
  </si>
  <si>
    <t xml:space="preserve">Eucerinum  </t>
  </si>
  <si>
    <t xml:space="preserve">Glucosum  </t>
  </si>
  <si>
    <t xml:space="preserve">Gummi Arabici  </t>
  </si>
  <si>
    <t>Hydrocortisone</t>
  </si>
  <si>
    <t>Hydrogen peroxide 30 % płyn</t>
  </si>
  <si>
    <t xml:space="preserve">Iodum  </t>
  </si>
  <si>
    <t xml:space="preserve">Solutio iodi spirytuosa 800 g </t>
  </si>
  <si>
    <t xml:space="preserve">Unguentum cholesteroli  </t>
  </si>
  <si>
    <t>Metamizole sodium  subst.</t>
  </si>
  <si>
    <t>Natrium benzoicum</t>
  </si>
  <si>
    <t xml:space="preserve">Neomycin sulphate  </t>
  </si>
  <si>
    <t xml:space="preserve">Natrium Bromatum  </t>
  </si>
  <si>
    <t>Tinctura Valeriane</t>
  </si>
  <si>
    <t xml:space="preserve">Vaselinum album  </t>
  </si>
  <si>
    <t>Sugammadex natrium 200 mg/ 2 ml fiol.</t>
  </si>
  <si>
    <t>Sunitinib  caps.</t>
  </si>
  <si>
    <t>Hepatits B vaccine 1 ml amp.</t>
  </si>
  <si>
    <t>Szczepionka przeciw grypie 0,5 ml ampułko-strzykawka</t>
  </si>
  <si>
    <t>Tacrolimus 0,5 mg tabl.</t>
  </si>
  <si>
    <t>Tacrolimus 1 mg tabl..</t>
  </si>
  <si>
    <t>Tacrolimus 5 mg amp.</t>
  </si>
  <si>
    <t>Tacrolimus 0,1 % maść a 30 g</t>
  </si>
  <si>
    <t xml:space="preserve">Test ciążowy strumieniowy  </t>
  </si>
  <si>
    <t>Thiopental sodium 500 mg amp.</t>
  </si>
  <si>
    <t>Thiopental sodium 1000 mg amp.</t>
  </si>
  <si>
    <t>Tisagenlecleucel 1 200 000 - 600 000 000 komórek, dyspersja do infuzji, worek</t>
  </si>
  <si>
    <t>Trabectedin proszek do sporz. konc. roztw. do inf. fiol.</t>
  </si>
  <si>
    <t>Tramadol hydrochloride + Paracetamol 37,5 mg + 325 mg tabl.</t>
  </si>
  <si>
    <t>Tramadol hydrochloride (50 mg/ml) 1 ml amp.</t>
  </si>
  <si>
    <t>Tramadol hydrochloride 50 mg kaps.</t>
  </si>
  <si>
    <t>Tramadol hydrochloride (50 mg/ml) 2 ml amp.</t>
  </si>
  <si>
    <t>Tramadol hydrochloride 100 mg tabl.</t>
  </si>
  <si>
    <t>Tramadol hydrochloride 100 mg/ 1 ml a 10 ml krople</t>
  </si>
  <si>
    <t>Trastuzumab fiol.</t>
  </si>
  <si>
    <t>Butelka szklana z ciemnego szkła o srednicy otworu 22 mm i pojemności 100 ml</t>
  </si>
  <si>
    <t>Butelka szklana z ciemnego szkła o srednicy otworu 28 mm i pojemności 1000 ml</t>
  </si>
  <si>
    <t>RP. PUDELKO BIALE Z WIECZKIEM    150 g / 175 ml [x1 szt.]</t>
  </si>
  <si>
    <t>Białe pudełko na maści z zakrętką o pojemności 90 ml</t>
  </si>
  <si>
    <t>Torebka biała do 100 g proszków niedzielonych</t>
  </si>
  <si>
    <t>Torebka pomarańczowa do 100 g proszków niedzielonych</t>
  </si>
  <si>
    <t>Białe pudełko na maści z zakrętką o pojemności 1000-1200 ml do unguatora</t>
  </si>
  <si>
    <t>Białe pudełko na maści robione z zakrętką o pojemności 100 - 125 ml do unguatora</t>
  </si>
  <si>
    <t>Białe pudełko na maści z zakrętką o pojemności 500-600 ml do unguatora</t>
  </si>
  <si>
    <t>Vancomycin chloride  fiol. proszek do sporz. roztw. do inf. i roztw. Doustnego 1000 mg</t>
  </si>
  <si>
    <t>Vancomycin chloride  fiol. proszek do sporz. roztw. do inf. i roztw. Doustnego 500 mg</t>
  </si>
  <si>
    <t>Venetoclax tabl. powlekane.</t>
  </si>
  <si>
    <t>Vinblastine sulphate fiol.</t>
  </si>
  <si>
    <t>Vincristine sulphate konc. do sporz. roztw. do inf. (1 mg/ ml) fiol.</t>
  </si>
  <si>
    <t>Vinorelbine  tabl.</t>
  </si>
  <si>
    <t>Dieta do stosowania w przypadku odleżyn i trudno gojących się ran zawierająca w 100 g: L-arginina 36 g, Hydrolizat kolagenu 40 g, Cynk 96 mg, Vit. A 960 µg, Vit. C 640 mg. Wartość energetyczna 304 kcal. Saszetki 12,5 g.</t>
  </si>
  <si>
    <t>Dieta wysokobiałkowa, wysokoenergetyczna (429 kcal/100 g), bezresztkowa. Zawierająca w 100 g: tłuszcz 15,3 g (kwasy tłuszczowe nasycone - 6,9 g, MCT - 5,7 g), węglowodany 46 g (cukry 5,6 g, laktoza &lt;0,08 g), białko 26,9 g.  Witaminy i minerały. Saszetki 70 g.</t>
  </si>
  <si>
    <t>Płyn odżywczy zawierający w 100 ml: 10 g białek, 12,1 g węglowodanów, w tym cukier 7,4 g; 6,7 g tłuszczu,Wartość energetyczna: 630 kJ/100 ml (150 kcal/100 ml). Osmolarność 390 mOsm/l. 200 ml</t>
  </si>
  <si>
    <t>Alanyl-glutamine 50 ml fl.</t>
  </si>
  <si>
    <t>Amino acids + Dextrose + Fats + Phosphates zawartość azotu 10,6 g, energii całkowitej 900 kcal, osmolarności 1300 mOsm/l a 1012 ml system worków trzykomorowych</t>
  </si>
  <si>
    <t>Amino acids + Dextrose + Fats + Phosphates zawartość azotu 15,9 g, energii całkowitej 1350 kcal, osmolarności 1300 mOsm/l a 1518 ml system worków trzykomorowych</t>
  </si>
  <si>
    <t>Amino acids + Dextrose + Fats + Phosphates  zawartość azotu 8 g, energii całkowitej 1100 kcal, osmolarności  1300 mOsm/l a 986 ml system worków trzykomorowych</t>
  </si>
  <si>
    <t>Amino acids + Dextrose + Electrolytes + Fats + Phosphates  zawartość azotu 7,4 g, energii całkowitej 1000 kcali, osmolarności  850 mOsm/l a 1448 ml system worków trzykomorowych</t>
  </si>
  <si>
    <t>Amino acids + Dextrose + Electrolytes + Fats + Phosphates  zawartość azotu 12 g, energii całkowitej 1600 kcali, osmolarności  1500 mOsm/l a 1477 ml system worków trzykomorowych</t>
  </si>
  <si>
    <t>Amino acids + Dextrose + Electrolytes + Fats + Phosphates  zawartość azotu 16 g, energii całkowitej 2200 kcali, osmolarności  1500 mOsm/l a 1970 ml system worków trzykomorowych</t>
  </si>
  <si>
    <t>Amino acids + Dextrose + Electrolytes + Fats + Phosphates  zawartość azotu 8 g, energii całkowitej 1100 kcali, osmolarności  1500 mOsm/l a 986 ml system worków trzykomorowych</t>
  </si>
  <si>
    <t>Fish oil zawierający omega-3 kwasy tłuszczowe 50 ml butelka szklana</t>
  </si>
  <si>
    <t>Koncentrat pierwiastków śladowych i mikroelementów, przeznaczonych do pełnego żywienia pozajelitowego 20 µmol (1100 µg) żelaza 10 ml</t>
  </si>
  <si>
    <t>Sodium Glycerophosphate 4,32 g/ 20 ml fiol.</t>
  </si>
  <si>
    <t>Retinolpalmitate (194.1 µg/ml) (retinol 99 µg/ml) + Phytomenadione (15 µg/ml) + Ergocalciferol (0.5 µg/ml) + dl - α - Tocopherol (0.91 mg/ml) 10 ml amp.</t>
  </si>
  <si>
    <t>Witaminy rozpuszczalne w wodzie 10 ml fiol.</t>
  </si>
  <si>
    <t>Worek do podaży żywienia pozajelitowego 2000 ml z 3-przewodowym zestawem do napełnienia.</t>
  </si>
  <si>
    <t>Dieta przeznaczona dla pacjentów z chorobami wątroby, wysokokaloryczna (1,3 kcal/ml), niskobiałkowa (0,04 g/ml), bogatoresztkowa, zawierająca tłuszcze LCT i MCT. Worek 500 ml</t>
  </si>
  <si>
    <t>Dieta do podaży przez zgłębnik zawierająca w 100 ml: 10 g białek, 11,8 g węglowodanów 6,7 g tłuszczu, witaminy, składniki mineralne. Wartość energetyczna 150 kcal/100 ml (630 kJ/100 ml).  Osmolarność 340 mOsm/l. 500 ml</t>
  </si>
  <si>
    <t>Amino acids zawierający w 1000 ml: 10,4 g L-izoleucyny, 13,09 g L-leucyny, 9,71 g octanu L-lizyny (co odpowiada 6,88 g L-lizyny), 1,1 g L-metioniny, 0,7 acetylocysteiny (co odpowiada 0,52 g L-cysteiny), 0,88 g L-fenyloalaniny, 4,4 g L-treoniny, 0,7 g L-tryptofanu, 10,08 g L-waliny, 10,72 g L-argininy, 2,8 g L-histydyny, 5,82 g glicyny, 4,64 g L-alaniny, 5,73 g L-proliny, 2,24 g L-seryny. Wartość energetyczna 1000 ml: 1340 kJ (320 kcal), osmolarność: 770 mOsm/l, pH 5,7-6,3. Flakon 500 ml</t>
  </si>
  <si>
    <t>Płyn odżywczy zawierający w 100 ml: 10 g białek, 11,6 g węglowodanów, w tym cukier 7 g, laktozy nie więcej niż 500 mg, tłuszcz 6,7 g (w tym nasycone kwasy tłuszczowe 2,8 g, jednonienasycone kwasy tłuszczowe 1,6 g, wielonienasycone kwasy tłuszczowe 2,3 g, EPA 500 mg, DHA 210 mg, MCT 1,6 g), błonnik 1,5 g, witaminy, składniki mineralne. Wartość energetyczna 630 kJ/100 ml (150 kcal/100 ml). Osmolarność 435 mOsm/l. 200 ml płynu o smaku cappuccino, kokos-ananas, owoce tropikalne.</t>
  </si>
  <si>
    <t>Dieta do podaży przez zgłębnik zawierająca w 100 ml: 5,5 g białek (w tym 1 g glutaminy, 670 mg argininy), 12 g węglowodanów (w tym cukier 0,7 g, laktozy 10 mg), 3,3 g tłuszczu, (w tym nasycone kwasy tłuszczowe 2 g, jednonienasycone kwasy tłuszczowe 0,2 g, wielonienasycone kwasy tłuszczowe 1,1 g, EPA + DHA 250 mg, MCT 1,9 g), witaminy, składniki mineralne. Wartość energetyczna: 420 kJ/100 ml (100 kcal/100 ml). Osmolarność 270 mOsm/l. 500 ml opakowanie miękkie typu Pack.</t>
  </si>
  <si>
    <t>Kompletna dieta normokaloryczna (1 kcal/ml), oparta na peptydach, zawierająca hydrolizat białka serwatki, MCT, olej rybny, przeznaczona do żywienia dojelitowego przez zgłębnik. Nie zawierająca błonnika, klinicznie wolna od laktozy, bezglutenowa.
Zawierająca w 100 ml: 4,5 g białek, 14,3 g węglowodanów w tym cukier 1,1 g, laktozy nie więcej niż 100 mg, 2,8 g tłuszczu  (w tym: nasycone kwasy tłuszczowe 1,59 g, jednonienasycone kwasy tłuszczowe 0,61 g, wielonienasycone kwasy tłuszczowe 0,6 g, EPA/DHA 40 mg, MCT 1,44 g), witaminy, składniki mineralne. Wartość energetyczna 100 kcal/100 ml (420 kJ/100 ml).  Osmolarność 300 mOsm/l. 500 ml  worek zabezpieczonym samozasklepiającą się membraną.</t>
  </si>
  <si>
    <t>Kompletna dieta wysokoenergetyczna zawierająca w 100 ml: 7,5 g białek, 17 g węglowodanów, w tym cukry 1 g, laktoza mniej niz 60 mg, 5,8 g tłuszczu, w tym nasycone kwasy tłuszczowe 3,7 g, jednonienasycone kwasy tłuszczowe 500 mg, wielonienasycone kwasy tłuszczowe 1,5 g, EPA + DHA 50 mg, MCT 3,3 g, nie zawierająca błonnika. Witaminy, składniki mineralne, cholina. Wartość energetyczna: 630 kJ/100 ml (150 kcal/100 ml). Osmolarność 300 mOsm/l. 1000 ml płynu o smaku neutralnym. Pojemnik typu easy bag.</t>
  </si>
  <si>
    <t>Płyn odżywczy zawierający w 100 ml: 7,6 g białek, 18,9 g węglowodanów 3,9 g tłuszczu  Wartość energetyczna 144 kcal/100 ml (606 kJ/100 ml). 237 ml</t>
  </si>
  <si>
    <t>Płyn odżywczy zawierający w 100 ml: 9 g białek, 15,7 g węglowodanów, 6,3 g tłuszczu, witaminy, składniki mineralne. Wartość energetyczna 160 kcal/100 ml (673 kJ/100 ml).  Osmolarność 300 mOsm/l. 200 ml płynu dostępnych o smaku truskawkowym i waniliowym.</t>
  </si>
  <si>
    <t>Płyn odżywczy zawierający w 100 ml: 10 g białek, 32,5 g węglowodanów. Wartość energetyczna 200 kcal/100 ml (840 kJ/100 ml).  Osmolarność 615 mOsm/l. 200 ml płynu dostępnych o smaku herbaty brzoskwiniowo-miętowej..</t>
  </si>
  <si>
    <t>Płyn odżywczy zawierający w 100 ml: 9 g białek, 21,4 g węglowodanów, 8,7 g tłuszczu, witaminy, składniki mineralne. Wartość energetyczna 200 kcal/100 ml (840 kJ/100 ml).  Osmolarność 520 mOsm/l. 200 ml płynu dostępnych o smaku morelowym i waniliowym.</t>
  </si>
  <si>
    <t>Dieta do podaży przez zgłębnik zawierająca w 100 ml: 4,8 g białek, 11,5 g węglowodanów 4,1 g tłuszczu, witaminy, składniki mineralne. Wartość energetyczna 106 kcal/100 ml (445 kJ/100 ml).  Osmolarność 187 mOsm/l. Butelka 500 ml</t>
  </si>
  <si>
    <t>Dietetyczny środek spożywczy specjalnego przeznaczenia medycznego, niekompletny pod względem odżywczym. Białko kazeinowe. Wartość odżywcza pochodząca z białka to 97% kcal, węglowodany 1% kcal, tłuszcz 2% kcal. Odpowiedni dla dzieci powyżej 1. roku życia i dorosłych. Puszka 400 g</t>
  </si>
  <si>
    <t>Specjalistyczna dieta zawierająca w 100 ml:  białko 5,6 g, tłuszcze 2,8 g (w tym: kwasy tłuszczowe omega-3 0,33 g, MCT 0,61 g), węglowodany 13,4 g (w tym laktoza &lt;0,05 g). Witaminy, skladniki mineralne. Wzbogacona w cholinę, argininę i nukleotydy. Wartość energetyczna 101 kcal/100 ml (427 kJ/100 ml). Osmolarność 298 mOsm/l, butelka 500 ml o smaku neutralnym.</t>
  </si>
  <si>
    <t>Kompletna pod względem odżywczym dieta wysokoenergetyczna. Odpowiednia do stosowania jako jedyne źródło pożywienia, bądź uzupełnienie codziennej diety. Produkt przeznaczony do podawania doustnego lub przez zgłębnik. Wartość energetyczna 1570 kcal/l. Butelka a 500 ml.</t>
  </si>
  <si>
    <t>Dieta doustna, wysokokaloryczna (2,4 kcal/ ml), wysokobiałkowa (0,14 g/ml), zawierająca nienasycone kwasy tłuszczowe, witaminy i składniki mineralne. Butelka 125 ml</t>
  </si>
  <si>
    <t>Dieta doustna przeznaczona dla pacjentów z chorobami nerek, wysokokaloryczna (2 kcal/ ml), niskobiałkowa (0,039 g/ml), głównym źródłem weglowodanów maltodekstryny, witaminy i składniki mineralne. Osmolarność 455 mOsmol/l. Butelka 125 ml</t>
  </si>
  <si>
    <t>Dieta cząstkowa w proszku zawierająca w 100 g: 88,5 g białek, węglowodanów nie więcej niż 1,5 g, 2 g tłuszczu, składniki mineralne. Wartość energetyczna 380 kcal/100 g (1615 kJ/100 g).  Osmolarność 30 mOsm/l 10% roztworu. 225 g proszku.</t>
  </si>
  <si>
    <t>Dieta oparta na białku kazeinowym, wolna od laktozy (źródło węglowodanów stanowią maltodekstryny), bezglutenowa, ubogoresztkowa, normokaloryczna
(1 kcal/1 ml) 1000 ml worek</t>
  </si>
  <si>
    <t>Dieta oparta na białku kazeinowym, wolna od laktozy (źródło węglowodanów stanowią maltodekstryny), bezglutenowa, zawierająca wyłącznie tłuszcze LCT, bogatoresztkowa, normokaloryczna (1 kcal/1 ml) 1000 ml.</t>
  </si>
  <si>
    <t>Dieta do podaży przez zgłębnik zawierająca w 100 ml: 2,8 g białek, 13,7 g węglowodanów 3,9 g tłuszczu (w tym MCT 1,8 g, kwasy nasycone 2,2 g), witaminy, składniki mineralne. Wartość energetyczna 100 kcal/100 ml (420 kJ/100 ml). Butelka 500 ml</t>
  </si>
  <si>
    <t>Dieta bezglutenowa, wolna od laktozy (źródło węglowodanów stanowią maltodekstryny), peptydowa (zawiera mieszaninę wolnych aminokwasów, niskotłuszczowa, w postaci mieszaniny oleju roślinnego normokaloryczna (1 kcal/1 ml) 500 ml płyn</t>
  </si>
  <si>
    <t>Produkt na bazie gumy ksantanowej, do zagęszczania płynów (napojów i pokarmów),bezglutenowy, bezlaktozowy. Zawierający w 100 g: białko 0,8 g, węglowodany 57,6 g (w tym cukry 10,9 g), błonnik 28 g. Puszka 175 g.</t>
  </si>
  <si>
    <t>Płyn odżywczy zawierający w 100 ml: 10 g białek, 14,2 g węglowodanów (w tym sacharozy 5 g, 3,5 g tłuszczu, witaminy, składniki mineralne. Wartość energetyczna 125 kcal/100 ml (525 kJ/100 ml).  Osmolarność 500 mOsm/l. 200 ml płynu dostępnych o smaku truskawkowym i czekoladowym</t>
  </si>
  <si>
    <t>Dieta peptydowa, kompletna pod względem odżywczym, gotowa do użycia, niskotłuszczowa, bezresztkowa, przeznaczona do stosowania przez zgłębnik. Zawierająca w 100 ml: tłuszcz 1,7 g (kwasy tłuszczowe nasycone – 1 g, MCT: jednonienasycone - 0,2 g, wielonienasycone - 0,5 g), węglowodany 17,6 g (cukry 1,7 g, laktoza 0,1 g), białko 4 g. Witaminy i minerały. Worek 1000 ml</t>
  </si>
  <si>
    <t>Dieta do podaży przez zgłębnik zawierająca w 100 ml: 6 g białek, 18,3 g węglowodanów w tym cukier 1,1 g, laktozy nie więcej niż 25 mg, 5,8 g tłuszczu  (w tym: nasycone kwasy tłuszczowe 1,5 g, jednonienasycone kwasy tłuszczowe 3,2 g, wielonienasycone kwasy tłuszczowe 1,1 g, EPA/DHA 34 mg, MCT 0,9 g), witaminy, składniki mineralne. Wartość energetyczna 150 kcal/100 ml (630 kJ/100 ml).  Osmolarność 360 mOsm/l. 1000 ml opakowanie miękkie typu Pack.</t>
  </si>
  <si>
    <t>Dieta bezglutenowa, wysokobiałkowa, hiperkaloryczna (150 kcal/100 ml). Zawierająca w 100 ml: tłuszcz 7,7 g (kwasy tłuszczowe: nasycone – 0,8 g, jednonienasycone – 4,6 g), węglowodany 11,7 g (cukry 4,5 g, laktoza &lt;0,025 g), białko 7,7 g, błonnik 1,5 g (6 rodzajów błonnika włókien rozpuszczalnych i nierozpuszczalnych). Witaminy i minerały. Worek 1000 ml</t>
  </si>
  <si>
    <t>Dieta do podaży przez zgłębnik zawierająca w 100 ml: 7,5 g białek (w tym 1,66 g glutaminy, 280 mg argininy), 15,4 g węglowodanów (w tym cukier 1 g, laktozy &lt; 25 mg), 3,7 g tłuszczu, (w tym nasycone kwasy tłuszczowe 0,4 g, jednonienasycone kwasy tłuszczowe 2,2 g, wielonienasycone kwasy tłuszczowe 1,1 g), witaminy, składniki mineralne, błonnik 1,5 g. Wartość energetyczna: 540 kJ/100 ml (128 kcal/100 ml), 500 ml opakowanie miękkie typu Pack.</t>
  </si>
  <si>
    <t>Dieta do podaży przez zgłębnik zawierająca w 100 ml: 5,5 g białek, 12,5 g węglowodanów 3,3 g tłuszczu (w tym  jednonienasycone 1,4 g, wielonienasycone 0,7 g, kwasy nasycone 1,2 g), błonnik 1,5 g, witaminy, składniki mineralne. Wartość energetyczna 103 kcal/100 ml (430 kJ/100 ml). Butelka 1000 ml</t>
  </si>
  <si>
    <t>Koncentrat pierwiastków śladowych i mikroelementów, przeznaczonych do pełnego żywienia pozajelitowego 35 µmol (2000 µg) żelaza 10 ml</t>
  </si>
  <si>
    <t>DO/DZ-381-1-32-/22</t>
  </si>
  <si>
    <t>Sorafenib  tabl. Dostępny do leczenia w ramach programu lekowego B.119</t>
  </si>
  <si>
    <t>Sorafenib  tabl. Dostępny do leczenia w ramach programu lekowego B.10</t>
  </si>
  <si>
    <t>4. Oświadczam/y, że uważamy się za związanych niniejszą ofertą na okres 120 dni od ostatecznego terminu składania ofert.</t>
  </si>
  <si>
    <t xml:space="preserve">13. Oświadczam, że firma którą reprezentuję posiada/ nie posiada* status dużego przedsiębiorcy w rozumieniu przepisów Ustawy z dnia 8 marca 2013 r. o przeciwdziałaniu nadmiernym opóźnieniom w transakcjach handlowych (tj.: Dz. U. z 2021 r. poz. 424 ze zm.). </t>
  </si>
  <si>
    <t xml:space="preserve">14.Wykonawca jest ( określić wielkośc przedsiebiorstwa ):  </t>
  </si>
  <si>
    <t xml:space="preserve">Gemcitabine hydrochloride fiol </t>
  </si>
  <si>
    <t>Docetaxel fiol</t>
  </si>
  <si>
    <t>Doxorubicin hydrochloride fiol.</t>
  </si>
  <si>
    <t>Octreotide 20 mg i.v.</t>
  </si>
  <si>
    <t>Octreotide 30 mg i.v.</t>
  </si>
  <si>
    <t>Zoledronic acid i.v. 4 mg/5 ml</t>
  </si>
  <si>
    <t>Zoledronic acid i.v. 4 mg/100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</si>
</sst>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_-* #,##0.0000\ &quot;zł&quot;_-;\-* #,##0.0000\ &quot;zł&quot;_-;_-* &quot;-&quot;????\ &quot;zł&quot;_-;_-@_-"/>
  </numFmts>
  <fonts count="44" x14ac:knownFonts="1">
    <font>
      <sz val="11"/>
      <color theme="1"/>
      <name val="Calibri"/>
      <family val="2"/>
      <charset val="238"/>
      <scheme val="minor"/>
    </font>
    <font>
      <sz val="10"/>
      <color indexed="8"/>
      <name val="Arial"/>
      <family val="2"/>
      <charset val="238"/>
    </font>
    <font>
      <sz val="12"/>
      <color theme="2" tint="-0.89999084444715716"/>
      <name val="Calibri"/>
      <family val="2"/>
      <charset val="238"/>
    </font>
    <font>
      <sz val="12"/>
      <color theme="2" tint="-0.89999084444715716"/>
      <name val="Calibri"/>
      <family val="2"/>
      <charset val="238"/>
      <scheme val="minor"/>
    </font>
    <font>
      <sz val="12"/>
      <color theme="1"/>
      <name val="Calibri"/>
      <family val="2"/>
      <charset val="238"/>
      <scheme val="minor"/>
    </font>
    <font>
      <sz val="11"/>
      <color theme="0"/>
      <name val="Calibri"/>
      <family val="2"/>
      <charset val="238"/>
      <scheme val="minor"/>
    </font>
    <font>
      <b/>
      <sz val="11"/>
      <color theme="1"/>
      <name val="Calibri"/>
      <family val="2"/>
      <charset val="238"/>
      <scheme val="minor"/>
    </font>
    <font>
      <b/>
      <sz val="12"/>
      <color theme="1"/>
      <name val="Calibri"/>
      <family val="2"/>
      <charset val="238"/>
      <scheme val="minor"/>
    </font>
    <font>
      <b/>
      <sz val="12"/>
      <name val="Arial"/>
      <family val="2"/>
      <charset val="238"/>
    </font>
    <font>
      <b/>
      <sz val="10"/>
      <name val="Arial"/>
      <family val="2"/>
      <charset val="238"/>
    </font>
    <font>
      <b/>
      <sz val="14"/>
      <color indexed="48"/>
      <name val="Arial"/>
      <family val="2"/>
      <charset val="238"/>
    </font>
    <font>
      <i/>
      <sz val="8"/>
      <name val="Arial"/>
      <family val="2"/>
      <charset val="238"/>
    </font>
    <font>
      <sz val="11"/>
      <name val="Calibri"/>
      <family val="2"/>
      <charset val="238"/>
      <scheme val="minor"/>
    </font>
    <font>
      <sz val="11"/>
      <color indexed="8"/>
      <name val="Calibri"/>
      <family val="2"/>
      <charset val="238"/>
    </font>
    <font>
      <sz val="10"/>
      <color rgb="FF000000"/>
      <name val="Times New Roman"/>
      <family val="1"/>
      <charset val="238"/>
    </font>
    <font>
      <sz val="14"/>
      <color rgb="FFFF0000"/>
      <name val="Times New Roman"/>
      <family val="1"/>
      <charset val="238"/>
    </font>
    <font>
      <b/>
      <i/>
      <sz val="10"/>
      <color rgb="FF000080"/>
      <name val="Times New Roman"/>
      <family val="1"/>
      <charset val="238"/>
    </font>
    <font>
      <b/>
      <i/>
      <sz val="10"/>
      <color rgb="FF000000"/>
      <name val="Times New Roman"/>
      <family val="1"/>
      <charset val="238"/>
    </font>
    <font>
      <sz val="10"/>
      <name val="Times New Roman"/>
      <family val="1"/>
      <charset val="238"/>
    </font>
    <font>
      <sz val="10"/>
      <color theme="0"/>
      <name val="Times New Roman"/>
      <family val="1"/>
      <charset val="238"/>
    </font>
    <font>
      <sz val="10"/>
      <color theme="1"/>
      <name val="Times New Roman"/>
      <family val="1"/>
      <charset val="238"/>
    </font>
    <font>
      <b/>
      <sz val="11"/>
      <color rgb="FF000000"/>
      <name val="Verdana"/>
      <family val="2"/>
      <charset val="238"/>
    </font>
    <font>
      <b/>
      <sz val="10"/>
      <color rgb="FF000000"/>
      <name val="Times New Roman"/>
      <family val="1"/>
      <charset val="238"/>
    </font>
    <font>
      <i/>
      <sz val="9"/>
      <color rgb="FF000000"/>
      <name val="Verdana"/>
      <family val="2"/>
      <charset val="238"/>
    </font>
    <font>
      <sz val="9"/>
      <color rgb="FF000000"/>
      <name val="Verdana"/>
      <family val="2"/>
      <charset val="238"/>
    </font>
    <font>
      <sz val="10"/>
      <color rgb="FF000000"/>
      <name val="Verdana"/>
      <family val="2"/>
      <charset val="238"/>
    </font>
    <font>
      <sz val="10"/>
      <color theme="0"/>
      <name val="Verdana"/>
      <family val="2"/>
      <charset val="238"/>
    </font>
    <font>
      <sz val="11"/>
      <color theme="3" tint="-0.249977111117893"/>
      <name val="Calibri"/>
      <family val="2"/>
      <charset val="238"/>
      <scheme val="minor"/>
    </font>
    <font>
      <sz val="14"/>
      <color theme="0"/>
      <name val="Times New Roman"/>
      <family val="1"/>
      <charset val="238"/>
    </font>
    <font>
      <sz val="11"/>
      <color rgb="FF9933FF"/>
      <name val="Calibri"/>
      <family val="2"/>
      <charset val="238"/>
      <scheme val="minor"/>
    </font>
    <font>
      <b/>
      <i/>
      <sz val="11"/>
      <name val="Verdana"/>
      <family val="2"/>
      <charset val="238"/>
    </font>
    <font>
      <b/>
      <sz val="11"/>
      <color theme="1"/>
      <name val="Verdana"/>
      <family val="2"/>
      <charset val="238"/>
    </font>
    <font>
      <sz val="11"/>
      <color theme="0"/>
      <name val="Verdana"/>
      <family val="2"/>
      <charset val="238"/>
    </font>
    <font>
      <sz val="11"/>
      <color rgb="FF000000"/>
      <name val="Verdana"/>
      <family val="2"/>
      <charset val="238"/>
    </font>
    <font>
      <sz val="11"/>
      <color indexed="8"/>
      <name val="Verdana"/>
      <family val="2"/>
      <charset val="238"/>
    </font>
    <font>
      <sz val="11"/>
      <name val="Verdana"/>
      <family val="2"/>
      <charset val="238"/>
    </font>
    <font>
      <sz val="11"/>
      <color theme="1"/>
      <name val="Verdana"/>
      <family val="2"/>
      <charset val="238"/>
    </font>
    <font>
      <sz val="10"/>
      <color theme="3" tint="-0.249977111117893"/>
      <name val="Times New Roman"/>
      <family val="1"/>
      <charset val="238"/>
    </font>
    <font>
      <i/>
      <sz val="11"/>
      <name val="Verdana"/>
      <family val="2"/>
      <charset val="238"/>
    </font>
    <font>
      <b/>
      <i/>
      <sz val="11"/>
      <color rgb="FF000000"/>
      <name val="Verdana"/>
      <family val="2"/>
      <charset val="238"/>
    </font>
    <font>
      <b/>
      <sz val="11"/>
      <color theme="8"/>
      <name val="Verdana"/>
      <family val="2"/>
      <charset val="238"/>
    </font>
    <font>
      <sz val="11"/>
      <color theme="9" tint="-0.249977111117893"/>
      <name val="Verdana"/>
      <family val="2"/>
      <charset val="238"/>
    </font>
    <font>
      <sz val="11"/>
      <color rgb="FFFF0000"/>
      <name val="Calibri"/>
      <family val="2"/>
      <charset val="238"/>
      <scheme val="minor"/>
    </font>
    <font>
      <sz val="12"/>
      <name val="Calibri"/>
      <family val="2"/>
      <charset val="238"/>
      <scheme val="minor"/>
    </font>
  </fonts>
  <fills count="9">
    <fill>
      <patternFill patternType="none"/>
    </fill>
    <fill>
      <patternFill patternType="gray125"/>
    </fill>
    <fill>
      <patternFill patternType="solid">
        <fgColor theme="2" tint="-9.9948118533890809E-2"/>
        <bgColor indexed="0"/>
      </patternFill>
    </fill>
    <fill>
      <patternFill patternType="solid">
        <fgColor theme="2" tint="-9.9948118533890809E-2"/>
        <bgColor indexed="64"/>
      </patternFill>
    </fill>
    <fill>
      <patternFill patternType="solid">
        <fgColor indexed="22"/>
        <bgColor indexed="0"/>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44536A"/>
      </left>
      <right style="thin">
        <color rgb="FF44536A"/>
      </right>
      <top style="thin">
        <color rgb="FF000000"/>
      </top>
      <bottom style="thin">
        <color rgb="FF44536A"/>
      </bottom>
      <diagonal/>
    </border>
    <border>
      <left/>
      <right/>
      <top style="thin">
        <color rgb="FF000000"/>
      </top>
      <bottom style="thin">
        <color rgb="FF44536A"/>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 fillId="0" borderId="0"/>
  </cellStyleXfs>
  <cellXfs count="167">
    <xf numFmtId="0" fontId="0" fillId="0" borderId="0" xfId="0"/>
    <xf numFmtId="164" fontId="0" fillId="0" borderId="0" xfId="0" applyNumberFormat="1" applyProtection="1">
      <protection hidden="1"/>
    </xf>
    <xf numFmtId="0" fontId="0" fillId="0" borderId="0" xfId="0" applyProtection="1">
      <protection hidden="1"/>
    </xf>
    <xf numFmtId="0" fontId="0" fillId="0" borderId="0" xfId="0" applyBorder="1" applyProtection="1">
      <protection hidden="1"/>
    </xf>
    <xf numFmtId="0" fontId="4" fillId="0" borderId="0" xfId="0" applyFont="1" applyProtection="1">
      <protection hidden="1"/>
    </xf>
    <xf numFmtId="0" fontId="4" fillId="0" borderId="0" xfId="0" applyFont="1" applyBorder="1" applyProtection="1">
      <protection hidden="1"/>
    </xf>
    <xf numFmtId="0" fontId="2" fillId="2" borderId="1" xfId="1" applyFont="1" applyFill="1" applyBorder="1" applyAlignment="1" applyProtection="1">
      <alignment horizontal="center"/>
      <protection hidden="1"/>
    </xf>
    <xf numFmtId="0" fontId="3" fillId="3" borderId="0" xfId="0" applyFont="1" applyFill="1" applyProtection="1">
      <protection hidden="1"/>
    </xf>
    <xf numFmtId="0" fontId="3" fillId="3" borderId="0" xfId="0" applyFont="1" applyFill="1" applyAlignment="1" applyProtection="1">
      <alignment horizontal="center"/>
      <protection hidden="1"/>
    </xf>
    <xf numFmtId="0" fontId="0" fillId="0" borderId="0" xfId="0" applyAlignment="1" applyProtection="1">
      <alignment horizontal="center"/>
      <protection hidden="1"/>
    </xf>
    <xf numFmtId="0" fontId="9" fillId="0" borderId="3" xfId="0" applyFont="1" applyBorder="1" applyAlignment="1">
      <alignment horizontal="center" vertical="center" wrapText="1"/>
    </xf>
    <xf numFmtId="0" fontId="9" fillId="0" borderId="3" xfId="0" applyFont="1" applyBorder="1" applyAlignment="1">
      <alignment horizontal="left" wrapText="1"/>
    </xf>
    <xf numFmtId="0" fontId="9" fillId="6" borderId="4" xfId="0" applyFont="1" applyFill="1" applyBorder="1" applyAlignment="1">
      <alignment horizontal="right"/>
    </xf>
    <xf numFmtId="0" fontId="9" fillId="0" borderId="3" xfId="0" applyFont="1" applyBorder="1" applyAlignment="1">
      <alignment horizontal="right"/>
    </xf>
    <xf numFmtId="0" fontId="9" fillId="0" borderId="0" xfId="0" applyFont="1" applyBorder="1" applyAlignment="1">
      <alignment horizontal="left"/>
    </xf>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Border="1" applyAlignment="1">
      <alignment horizontal="right"/>
    </xf>
    <xf numFmtId="0" fontId="9" fillId="6" borderId="3" xfId="0" applyFont="1" applyFill="1" applyBorder="1" applyAlignment="1"/>
    <xf numFmtId="0" fontId="4" fillId="7" borderId="3" xfId="0" applyFont="1" applyFill="1" applyBorder="1" applyProtection="1">
      <protection hidden="1"/>
    </xf>
    <xf numFmtId="164" fontId="4" fillId="7" borderId="3" xfId="0" applyNumberFormat="1" applyFont="1" applyFill="1" applyBorder="1" applyProtection="1">
      <protection hidden="1"/>
    </xf>
    <xf numFmtId="0" fontId="0" fillId="0" borderId="0" xfId="0" applyAlignment="1" applyProtection="1">
      <alignment wrapText="1"/>
      <protection hidden="1"/>
    </xf>
    <xf numFmtId="0" fontId="0" fillId="0" borderId="0" xfId="0" applyBorder="1" applyAlignment="1" applyProtection="1">
      <alignment wrapText="1"/>
      <protection hidden="1"/>
    </xf>
    <xf numFmtId="0" fontId="0" fillId="5" borderId="3" xfId="0" applyFill="1" applyBorder="1"/>
    <xf numFmtId="0" fontId="0" fillId="6" borderId="3" xfId="0" applyFill="1" applyBorder="1"/>
    <xf numFmtId="0" fontId="0" fillId="6" borderId="0" xfId="0" applyFill="1" applyAlignment="1">
      <alignment horizontal="left" wrapText="1"/>
    </xf>
    <xf numFmtId="0" fontId="0" fillId="0" borderId="0" xfId="0" applyAlignment="1">
      <alignment horizontal="right"/>
    </xf>
    <xf numFmtId="0" fontId="0" fillId="5" borderId="7" xfId="0" applyFill="1" applyBorder="1"/>
    <xf numFmtId="0" fontId="0" fillId="5" borderId="5" xfId="0" applyFill="1" applyBorder="1"/>
    <xf numFmtId="0" fontId="0" fillId="0" borderId="0" xfId="0" applyAlignment="1" applyProtection="1">
      <alignment horizontal="left"/>
      <protection hidden="1"/>
    </xf>
    <xf numFmtId="0" fontId="4" fillId="0" borderId="0" xfId="0" applyFont="1" applyAlignment="1" applyProtection="1">
      <alignment horizontal="center"/>
      <protection hidden="1"/>
    </xf>
    <xf numFmtId="0" fontId="9"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Alignment="1">
      <alignment wrapText="1"/>
    </xf>
    <xf numFmtId="0" fontId="0" fillId="6" borderId="0" xfId="0" applyFill="1" applyAlignment="1">
      <alignment horizontal="right" wrapText="1"/>
    </xf>
    <xf numFmtId="0" fontId="0" fillId="6" borderId="3" xfId="0" applyFill="1" applyBorder="1" applyAlignment="1">
      <alignment horizontal="center"/>
    </xf>
    <xf numFmtId="0" fontId="0" fillId="0" borderId="0" xfId="0" applyAlignment="1">
      <alignment wrapText="1"/>
    </xf>
    <xf numFmtId="0" fontId="4" fillId="0" borderId="0" xfId="0" applyFont="1" applyAlignment="1" applyProtection="1">
      <protection hidden="1"/>
    </xf>
    <xf numFmtId="49" fontId="8" fillId="0" borderId="0" xfId="0" applyNumberFormat="1" applyFont="1" applyAlignment="1">
      <alignment wrapText="1"/>
    </xf>
    <xf numFmtId="0" fontId="9" fillId="0" borderId="4" xfId="0" applyFont="1" applyBorder="1" applyAlignment="1">
      <alignment horizontal="center" vertical="center" wrapText="1"/>
    </xf>
    <xf numFmtId="0" fontId="6" fillId="0" borderId="0" xfId="0" applyFont="1" applyFill="1" applyBorder="1" applyAlignment="1">
      <alignment vertical="center"/>
    </xf>
    <xf numFmtId="0" fontId="9" fillId="6" borderId="0" xfId="0" applyFont="1" applyFill="1" applyBorder="1" applyAlignment="1"/>
    <xf numFmtId="0" fontId="9" fillId="0" borderId="0" xfId="0" applyFont="1" applyFill="1" applyBorder="1" applyAlignment="1"/>
    <xf numFmtId="0" fontId="9" fillId="5" borderId="3" xfId="0" applyFont="1" applyFill="1" applyBorder="1" applyAlignment="1">
      <alignment horizontal="right"/>
    </xf>
    <xf numFmtId="0" fontId="0" fillId="0" borderId="0" xfId="0" applyFill="1" applyBorder="1" applyAlignment="1"/>
    <xf numFmtId="0" fontId="0" fillId="0" borderId="5" xfId="0" applyBorder="1"/>
    <xf numFmtId="0" fontId="0" fillId="0" borderId="0" xfId="0" applyFill="1" applyBorder="1"/>
    <xf numFmtId="164" fontId="12" fillId="0" borderId="0" xfId="0" applyNumberFormat="1" applyFont="1" applyAlignment="1" applyProtection="1">
      <alignment wrapText="1"/>
      <protection hidden="1"/>
    </xf>
    <xf numFmtId="0" fontId="0" fillId="0" borderId="0" xfId="0" applyFont="1" applyFill="1" applyAlignment="1"/>
    <xf numFmtId="0" fontId="0" fillId="0" borderId="0" xfId="0" applyFill="1" applyAlignment="1"/>
    <xf numFmtId="0" fontId="0" fillId="0" borderId="8" xfId="0" applyFill="1" applyBorder="1" applyAlignment="1">
      <alignment wrapText="1"/>
    </xf>
    <xf numFmtId="0" fontId="0" fillId="0" borderId="8" xfId="0" applyFill="1" applyBorder="1" applyAlignment="1"/>
    <xf numFmtId="0" fontId="0" fillId="0" borderId="0" xfId="0" applyFill="1" applyAlignment="1">
      <alignment wrapText="1"/>
    </xf>
    <xf numFmtId="0" fontId="10" fillId="0" borderId="0" xfId="0" applyFont="1" applyAlignment="1">
      <alignment wrapText="1"/>
    </xf>
    <xf numFmtId="0" fontId="11" fillId="0" borderId="0" xfId="0" applyFont="1" applyAlignment="1">
      <alignment wrapText="1"/>
    </xf>
    <xf numFmtId="0" fontId="9" fillId="0" borderId="0" xfId="0" applyFont="1" applyAlignment="1"/>
    <xf numFmtId="0" fontId="0" fillId="0" borderId="0" xfId="0" applyAlignment="1"/>
    <xf numFmtId="0" fontId="0" fillId="0" borderId="0" xfId="0" applyAlignment="1" applyProtection="1">
      <protection hidden="1"/>
    </xf>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12" fillId="0" borderId="0" xfId="0" applyFont="1" applyFill="1" applyBorder="1" applyAlignment="1">
      <alignment horizontal="left" vertical="top"/>
    </xf>
    <xf numFmtId="1" fontId="0" fillId="0" borderId="0" xfId="0" applyNumberFormat="1" applyFill="1" applyBorder="1" applyAlignment="1">
      <alignment horizontal="center" vertical="center"/>
    </xf>
    <xf numFmtId="0" fontId="14" fillId="0" borderId="0" xfId="0" applyFont="1" applyFill="1" applyBorder="1" applyAlignment="1">
      <alignment vertical="top"/>
    </xf>
    <xf numFmtId="0" fontId="0" fillId="0" borderId="0" xfId="0" applyFill="1" applyBorder="1" applyAlignment="1">
      <alignment vertical="top"/>
    </xf>
    <xf numFmtId="1" fontId="12" fillId="0" borderId="0" xfId="0" applyNumberFormat="1" applyFont="1" applyFill="1" applyBorder="1" applyAlignment="1">
      <alignment horizontal="center" vertical="center"/>
    </xf>
    <xf numFmtId="0" fontId="16" fillId="0" borderId="9" xfId="0" applyFont="1" applyFill="1" applyBorder="1" applyAlignment="1">
      <alignment vertical="top"/>
    </xf>
    <xf numFmtId="0" fontId="16" fillId="0" borderId="9" xfId="0" applyFont="1" applyFill="1" applyBorder="1" applyAlignment="1">
      <alignment horizontal="right" vertical="top"/>
    </xf>
    <xf numFmtId="49" fontId="17" fillId="0" borderId="9" xfId="0" applyNumberFormat="1" applyFont="1" applyFill="1" applyBorder="1" applyAlignment="1" applyProtection="1">
      <alignment vertical="top"/>
      <protection hidden="1"/>
    </xf>
    <xf numFmtId="164" fontId="19" fillId="0" borderId="0" xfId="0" applyNumberFormat="1" applyFont="1" applyFill="1" applyBorder="1" applyAlignment="1" applyProtection="1">
      <alignment vertical="center"/>
      <protection hidden="1"/>
    </xf>
    <xf numFmtId="0" fontId="19" fillId="0" borderId="0" xfId="0" applyNumberFormat="1" applyFont="1" applyFill="1" applyBorder="1" applyAlignment="1">
      <alignment horizontal="left" vertical="top"/>
    </xf>
    <xf numFmtId="0" fontId="19" fillId="0" borderId="0" xfId="0" applyFont="1" applyFill="1" applyBorder="1" applyAlignment="1">
      <alignment horizontal="left" vertical="top"/>
    </xf>
    <xf numFmtId="0" fontId="18" fillId="0" borderId="0" xfId="0" applyFont="1" applyFill="1" applyBorder="1" applyAlignment="1">
      <alignment horizontal="left" vertical="top"/>
    </xf>
    <xf numFmtId="0" fontId="20" fillId="0" borderId="0" xfId="0" applyFont="1" applyFill="1" applyBorder="1" applyAlignment="1">
      <alignment horizontal="left" vertical="top"/>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ill="1" applyBorder="1" applyAlignment="1">
      <alignment horizontal="center" vertical="center"/>
    </xf>
    <xf numFmtId="0" fontId="15"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vertical="center" wrapText="1"/>
      <protection hidden="1"/>
    </xf>
    <xf numFmtId="0" fontId="27" fillId="0" borderId="0" xfId="0" applyFont="1" applyFill="1" applyBorder="1" applyAlignment="1">
      <alignment horizontal="left" vertical="top"/>
    </xf>
    <xf numFmtId="0" fontId="28" fillId="0" borderId="0" xfId="0" applyFont="1" applyFill="1" applyBorder="1" applyAlignment="1" applyProtection="1">
      <alignment vertical="center"/>
      <protection hidden="1"/>
    </xf>
    <xf numFmtId="0" fontId="5" fillId="0" borderId="0" xfId="0" applyFont="1" applyFill="1" applyBorder="1" applyAlignment="1">
      <alignment vertical="center"/>
    </xf>
    <xf numFmtId="0" fontId="30" fillId="8" borderId="10" xfId="0" applyFont="1" applyFill="1" applyBorder="1" applyAlignment="1">
      <alignment horizontal="center" vertical="center" wrapText="1"/>
    </xf>
    <xf numFmtId="0" fontId="30" fillId="8" borderId="11" xfId="0" applyFont="1" applyFill="1" applyBorder="1" applyAlignment="1">
      <alignment horizontal="center" vertical="center" wrapText="1"/>
    </xf>
    <xf numFmtId="0" fontId="30" fillId="8" borderId="12" xfId="0" applyFont="1" applyFill="1" applyBorder="1" applyAlignment="1">
      <alignment horizontal="center" vertical="center" wrapText="1"/>
    </xf>
    <xf numFmtId="1" fontId="30" fillId="8" borderId="13" xfId="0" applyNumberFormat="1" applyFont="1" applyFill="1" applyBorder="1" applyAlignment="1">
      <alignment horizontal="center" vertical="center" wrapText="1"/>
    </xf>
    <xf numFmtId="0" fontId="31" fillId="8" borderId="3" xfId="0" applyFont="1" applyFill="1" applyBorder="1" applyAlignment="1">
      <alignment horizontal="center" vertical="center" wrapText="1"/>
    </xf>
    <xf numFmtId="0" fontId="30" fillId="8" borderId="3" xfId="0" applyFont="1" applyFill="1" applyBorder="1" applyAlignment="1">
      <alignment horizontal="center" vertical="center" wrapText="1"/>
    </xf>
    <xf numFmtId="0" fontId="32" fillId="0" borderId="0" xfId="0" applyFont="1" applyFill="1" applyBorder="1" applyAlignment="1">
      <alignment horizontal="left" vertical="top"/>
    </xf>
    <xf numFmtId="1" fontId="33" fillId="0" borderId="14" xfId="0" applyNumberFormat="1" applyFont="1" applyFill="1" applyBorder="1" applyAlignment="1">
      <alignment horizontal="center" vertical="center" shrinkToFit="1"/>
    </xf>
    <xf numFmtId="0" fontId="34" fillId="0" borderId="3" xfId="1" applyFont="1" applyFill="1" applyBorder="1" applyAlignment="1">
      <alignment horizontal="center" vertical="center" wrapText="1"/>
    </xf>
    <xf numFmtId="0" fontId="35" fillId="0" borderId="3" xfId="0" applyFont="1" applyFill="1" applyBorder="1" applyAlignment="1">
      <alignment horizontal="center" vertical="center" wrapText="1"/>
    </xf>
    <xf numFmtId="0" fontId="36" fillId="0" borderId="3" xfId="0" applyFont="1" applyFill="1" applyBorder="1" applyAlignment="1" applyProtection="1">
      <alignment horizontal="center" vertical="center" wrapText="1"/>
    </xf>
    <xf numFmtId="165" fontId="36" fillId="0" borderId="15" xfId="0" applyNumberFormat="1" applyFont="1" applyFill="1" applyBorder="1" applyAlignment="1" applyProtection="1">
      <alignment horizontal="center" vertical="center" wrapText="1"/>
    </xf>
    <xf numFmtId="164" fontId="36" fillId="0" borderId="3" xfId="0" applyNumberFormat="1" applyFont="1" applyFill="1" applyBorder="1" applyAlignment="1" applyProtection="1">
      <alignment horizontal="center" vertical="center" wrapText="1"/>
      <protection hidden="1"/>
    </xf>
    <xf numFmtId="9" fontId="36" fillId="0" borderId="3" xfId="0" applyNumberFormat="1" applyFont="1" applyFill="1" applyBorder="1" applyAlignment="1">
      <alignment horizontal="center" vertical="center" wrapText="1"/>
    </xf>
    <xf numFmtId="0" fontId="32" fillId="0" borderId="0" xfId="0" applyNumberFormat="1" applyFont="1" applyFill="1" applyBorder="1" applyAlignment="1">
      <alignment horizontal="left" vertical="top"/>
    </xf>
    <xf numFmtId="0" fontId="37" fillId="0" borderId="0" xfId="0" applyFont="1" applyFill="1" applyBorder="1" applyAlignment="1">
      <alignment horizontal="left" vertical="top"/>
    </xf>
    <xf numFmtId="0" fontId="38" fillId="8" borderId="3" xfId="0" applyFont="1" applyFill="1" applyBorder="1" applyAlignment="1">
      <alignment horizontal="center" vertical="center" wrapText="1"/>
    </xf>
    <xf numFmtId="164" fontId="36" fillId="8" borderId="3" xfId="0" applyNumberFormat="1" applyFont="1" applyFill="1" applyBorder="1" applyAlignment="1" applyProtection="1">
      <alignment horizontal="center" vertical="center" wrapText="1"/>
      <protection hidden="1"/>
    </xf>
    <xf numFmtId="164" fontId="36" fillId="8" borderId="3" xfId="0" quotePrefix="1" applyNumberFormat="1" applyFont="1" applyFill="1" applyBorder="1" applyAlignment="1" applyProtection="1">
      <alignment horizontal="center" vertical="center" wrapText="1"/>
      <protection hidden="1"/>
    </xf>
    <xf numFmtId="0" fontId="30" fillId="0" borderId="0" xfId="0" applyFont="1" applyFill="1" applyBorder="1" applyAlignment="1">
      <alignment horizontal="left" vertical="top"/>
    </xf>
    <xf numFmtId="0" fontId="36" fillId="0" borderId="0" xfId="0" applyFont="1" applyFill="1" applyBorder="1" applyAlignment="1">
      <alignment horizontal="left" vertical="top"/>
    </xf>
    <xf numFmtId="0" fontId="36" fillId="0" borderId="0" xfId="0" applyFont="1" applyFill="1" applyBorder="1" applyAlignment="1">
      <alignment horizontal="center" vertical="center"/>
    </xf>
    <xf numFmtId="1" fontId="36" fillId="0" borderId="0" xfId="0" applyNumberFormat="1" applyFont="1" applyFill="1" applyBorder="1" applyAlignment="1">
      <alignment horizontal="center" vertical="center"/>
    </xf>
    <xf numFmtId="0" fontId="39" fillId="0" borderId="0" xfId="0" applyFont="1" applyFill="1" applyBorder="1" applyAlignment="1">
      <alignment horizontal="left" vertical="top"/>
    </xf>
    <xf numFmtId="0" fontId="42" fillId="0" borderId="0" xfId="0" applyFont="1" applyProtection="1">
      <protection hidden="1"/>
    </xf>
    <xf numFmtId="0" fontId="43" fillId="3" borderId="0" xfId="0" applyFont="1" applyFill="1" applyBorder="1" applyProtection="1">
      <protection hidden="1"/>
    </xf>
    <xf numFmtId="0" fontId="13" fillId="4" borderId="1" xfId="2" applyFont="1" applyFill="1" applyBorder="1" applyAlignment="1">
      <alignment horizontal="center"/>
    </xf>
    <xf numFmtId="0" fontId="13" fillId="0" borderId="2" xfId="2" applyFont="1" applyFill="1" applyBorder="1" applyAlignment="1">
      <alignment wrapText="1"/>
    </xf>
    <xf numFmtId="0" fontId="13" fillId="0" borderId="2" xfId="2" applyFont="1" applyFill="1" applyBorder="1" applyAlignment="1">
      <alignment horizontal="right" wrapText="1"/>
    </xf>
    <xf numFmtId="0" fontId="0" fillId="0" borderId="0" xfId="0" applyAlignment="1">
      <alignment horizontal="left"/>
    </xf>
    <xf numFmtId="0" fontId="35" fillId="0" borderId="3" xfId="1" applyFont="1" applyFill="1" applyBorder="1" applyAlignment="1">
      <alignment horizontal="center" vertical="center" wrapText="1"/>
    </xf>
    <xf numFmtId="0" fontId="0" fillId="5" borderId="0" xfId="0" applyFill="1"/>
    <xf numFmtId="0" fontId="6" fillId="0" borderId="0" xfId="0" applyFont="1"/>
    <xf numFmtId="0" fontId="0" fillId="5" borderId="0" xfId="0" applyFill="1" applyAlignment="1">
      <alignment horizontal="left"/>
    </xf>
    <xf numFmtId="0" fontId="0" fillId="6" borderId="3" xfId="0" applyFill="1" applyBorder="1" applyAlignment="1">
      <alignment horizontal="center" wrapText="1"/>
    </xf>
    <xf numFmtId="0" fontId="0" fillId="5" borderId="3" xfId="0" applyFill="1" applyBorder="1" applyAlignment="1">
      <alignment horizontal="center"/>
    </xf>
    <xf numFmtId="0" fontId="9" fillId="0" borderId="3" xfId="0" applyFont="1" applyBorder="1" applyAlignment="1">
      <alignment horizontal="right" wrapText="1"/>
    </xf>
    <xf numFmtId="0" fontId="9" fillId="0" borderId="4" xfId="0" applyFont="1" applyBorder="1" applyAlignment="1">
      <alignment horizontal="right" wrapText="1"/>
    </xf>
    <xf numFmtId="0" fontId="9" fillId="0" borderId="4" xfId="0" applyFont="1" applyBorder="1" applyAlignment="1">
      <alignment horizontal="right"/>
    </xf>
    <xf numFmtId="0" fontId="9" fillId="0" borderId="5" xfId="0" applyFont="1" applyBorder="1" applyAlignment="1">
      <alignment horizontal="right"/>
    </xf>
    <xf numFmtId="0" fontId="0" fillId="6" borderId="4" xfId="0" applyFill="1" applyBorder="1" applyAlignment="1">
      <alignment horizontal="center" wrapText="1"/>
    </xf>
    <xf numFmtId="0" fontId="0" fillId="6" borderId="5" xfId="0" applyFill="1" applyBorder="1" applyAlignment="1">
      <alignment horizontal="center" wrapText="1"/>
    </xf>
    <xf numFmtId="0" fontId="0" fillId="6" borderId="6" xfId="0" applyFill="1" applyBorder="1" applyAlignment="1">
      <alignment horizontal="center" wrapText="1"/>
    </xf>
    <xf numFmtId="0" fontId="9" fillId="5" borderId="4" xfId="0" applyFont="1" applyFill="1" applyBorder="1" applyAlignment="1">
      <alignment horizontal="center"/>
    </xf>
    <xf numFmtId="0" fontId="9" fillId="5" borderId="5" xfId="0" applyFont="1" applyFill="1" applyBorder="1" applyAlignment="1">
      <alignment horizontal="center"/>
    </xf>
    <xf numFmtId="0" fontId="9" fillId="5" borderId="6" xfId="0" applyFont="1" applyFill="1" applyBorder="1" applyAlignment="1">
      <alignment horizontal="center"/>
    </xf>
    <xf numFmtId="0" fontId="9" fillId="0" borderId="0" xfId="0" applyFont="1" applyAlignment="1">
      <alignment horizontal="left"/>
    </xf>
    <xf numFmtId="0" fontId="9" fillId="5" borderId="3" xfId="0" applyFont="1" applyFill="1" applyBorder="1" applyAlignment="1">
      <alignment horizontal="center"/>
    </xf>
    <xf numFmtId="0" fontId="4" fillId="0" borderId="0" xfId="0" applyFont="1" applyAlignment="1" applyProtection="1">
      <alignment horizontal="center"/>
      <protection hidden="1"/>
    </xf>
    <xf numFmtId="49" fontId="8" fillId="0" borderId="0" xfId="0" applyNumberFormat="1" applyFont="1" applyAlignment="1">
      <alignment horizontal="center" wrapText="1"/>
    </xf>
    <xf numFmtId="0" fontId="6" fillId="5" borderId="3" xfId="0" applyFont="1" applyFill="1" applyBorder="1" applyAlignment="1">
      <alignment horizontal="center" vertical="center"/>
    </xf>
    <xf numFmtId="0" fontId="0" fillId="0" borderId="0" xfId="0" applyAlignment="1" applyProtection="1">
      <alignment horizontal="left"/>
      <protection hidden="1"/>
    </xf>
    <xf numFmtId="0" fontId="0" fillId="0" borderId="0" xfId="0" applyAlignment="1">
      <alignment horizontal="left"/>
    </xf>
    <xf numFmtId="0" fontId="0" fillId="0" borderId="0" xfId="0" applyAlignment="1">
      <alignment horizontal="left" wrapText="1"/>
    </xf>
    <xf numFmtId="0" fontId="0" fillId="5" borderId="0" xfId="0" applyFont="1" applyFill="1" applyAlignment="1">
      <alignment horizontal="left"/>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164" fontId="0" fillId="7" borderId="0" xfId="0" applyNumberFormat="1" applyFill="1" applyAlignment="1">
      <alignment horizontal="center" wrapText="1"/>
    </xf>
    <xf numFmtId="0" fontId="0" fillId="5" borderId="0" xfId="0" applyFill="1" applyAlignment="1">
      <alignment horizontal="center" wrapText="1"/>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5" borderId="7" xfId="0" applyFill="1" applyBorder="1" applyAlignment="1">
      <alignment horizontal="left"/>
    </xf>
    <xf numFmtId="0" fontId="11" fillId="0" borderId="0" xfId="0" applyFont="1" applyAlignment="1">
      <alignment horizontal="left" wrapText="1"/>
    </xf>
    <xf numFmtId="0" fontId="10" fillId="0" borderId="0" xfId="0" applyFont="1" applyAlignment="1">
      <alignment horizontal="center" wrapText="1"/>
    </xf>
    <xf numFmtId="0" fontId="21"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25" fillId="0" borderId="0" xfId="0" applyFont="1" applyFill="1" applyBorder="1" applyAlignment="1" applyProtection="1">
      <alignment horizontal="center" vertical="center" wrapText="1"/>
      <protection hidden="1"/>
    </xf>
    <xf numFmtId="0" fontId="14" fillId="0" borderId="0"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5" fillId="0" borderId="0" xfId="0" applyFont="1" applyFill="1" applyBorder="1" applyAlignment="1" applyProtection="1">
      <alignment horizontal="center" vertical="center"/>
      <protection hidden="1"/>
    </xf>
    <xf numFmtId="0" fontId="29" fillId="0" borderId="0" xfId="0" applyFont="1" applyFill="1" applyBorder="1" applyAlignment="1">
      <alignment horizontal="center" vertical="center"/>
    </xf>
    <xf numFmtId="0" fontId="14" fillId="0" borderId="0" xfId="0" applyFont="1" applyFill="1" applyBorder="1" applyAlignment="1">
      <alignment horizontal="center" vertical="top"/>
    </xf>
    <xf numFmtId="164" fontId="18" fillId="0" borderId="0" xfId="0" applyNumberFormat="1" applyFont="1" applyFill="1" applyBorder="1" applyAlignment="1" applyProtection="1">
      <alignment horizontal="left" vertical="center"/>
      <protection hidden="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top" wrapText="1"/>
    </xf>
  </cellXfs>
  <cellStyles count="3">
    <cellStyle name="Normalny" xfId="0" builtinId="0"/>
    <cellStyle name="Normalny_Arkusz1" xfId="1"/>
    <cellStyle name="Normalny_Oferta_1" xfId="2"/>
  </cellStyles>
  <dxfs count="267">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color rgb="FF9933FF"/>
      </font>
    </dxf>
    <dxf>
      <font>
        <color theme="9" tint="-0.24994659260841701"/>
      </font>
    </dxf>
    <dxf>
      <font>
        <b val="0"/>
        <i val="0"/>
        <strike val="0"/>
        <condense val="0"/>
        <extend val="0"/>
        <outline val="0"/>
        <shadow val="0"/>
        <u val="none"/>
        <vertAlign val="baseline"/>
        <sz val="12"/>
        <color auto="1"/>
        <name val="Calibri"/>
        <scheme val="minor"/>
      </font>
      <fill>
        <patternFill patternType="solid">
          <fgColor indexed="64"/>
          <bgColor theme="2" tint="-9.9948118533890809E-2"/>
        </patternFill>
      </fill>
      <protection locked="1" hidden="1"/>
    </dxf>
    <dxf>
      <font>
        <color auto="1"/>
      </font>
      <numFmt numFmtId="164" formatCode="#,##0.00\ &quot;zł&quot;"/>
      <alignment horizontal="general" vertical="bottom" textRotation="0" wrapText="1" indent="0" justifyLastLine="0" shrinkToFit="0" readingOrder="0"/>
      <protection locked="1" hidden="1"/>
    </dxf>
    <dxf>
      <numFmt numFmtId="164" formatCode="#,##0.00\ &quot;zł&quot;"/>
      <protection locked="1" hidden="1"/>
    </dxf>
    <dxf>
      <numFmt numFmtId="164" formatCode="#,##0.00\ &quot;zł&quot;"/>
      <protection locked="1" hidden="1"/>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protection locked="1" hidden="1"/>
    </dxf>
    <dxf>
      <protection locked="1" hidden="1"/>
    </dxf>
    <dxf>
      <protection locked="1" hidden="1"/>
    </dxf>
  </dxfs>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tyles" Target="styles.xml"/></Relationships>
</file>

<file path=xl/tables/table1.xml><?xml version="1.0" encoding="utf-8"?>
<table xmlns="http://schemas.openxmlformats.org/spreadsheetml/2006/main" id="1" name="Tabela1" displayName="Tabela1" ref="A40:D170" totalsRowShown="0" headerRowDxfId="266" dataDxfId="265">
  <autoFilter ref="A40:D170"/>
  <tableColumns count="4">
    <tableColumn id="1" name="Nazwa_pakietu" dataDxfId="264"/>
    <tableColumn id="4" name="Wartość Brutto" dataDxfId="263">
      <calculatedColumnFormula>INDIRECT("'"&amp;LEFT(A41,4)&amp;"'!J10")</calculatedColumnFormula>
    </tableColumn>
    <tableColumn id="5" name="Wadium" dataDxfId="262">
      <calculatedColumnFormula>IF(B41&gt;0,L41,"")</calculatedColumnFormula>
    </tableColumn>
    <tableColumn id="6" name="Uwagi" dataDxfId="261">
      <calculatedColumnFormula>IF(H41="Nie wszystkie wymagane pola zostały wypełnione",IF(I41="Przekroczona ilość liczb po przecinku w przynajmniej jednej cenie",H41 &amp;" oraz "&amp;I41,"Nie wszystkie wymagane pola zostały wypełnione"),IF(I41="Przekroczona ilość liczb po przecinku w przynajmniej jednej cenie",I41,""))</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2" name="Tabela2" displayName="Tabela2" ref="K40:L170" totalsRowShown="0">
  <autoFilter ref="K40:L170"/>
  <tableColumns count="2">
    <tableColumn id="1" name="Nazwa_pakietu"/>
    <tableColumn id="2" name="Wadium"/>
  </tableColumns>
  <tableStyleInfo name="TableStyleMedium7" showFirstColumn="0" showLastColumn="0" showRowStripes="1" showColumnStripes="0"/>
</table>
</file>

<file path=xl/tables/table3.xml><?xml version="1.0" encoding="utf-8"?>
<table xmlns="http://schemas.openxmlformats.org/spreadsheetml/2006/main" id="3" name="Tabela3" displayName="Tabela3" ref="J40:J170" totalsRowShown="0" headerRowDxfId="260">
  <autoFilter ref="J40:J170"/>
  <tableColumns count="1">
    <tableColumn id="1" name="Nr"/>
  </tableColumns>
  <tableStyleInfo name="TableStyleMedium7"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3"/>
  <sheetViews>
    <sheetView tabSelected="1" topLeftCell="A142" zoomScaleNormal="100" workbookViewId="0">
      <selection activeCell="L136" sqref="L136"/>
    </sheetView>
  </sheetViews>
  <sheetFormatPr defaultRowHeight="19.5" customHeight="1" x14ac:dyDescent="0.25"/>
  <cols>
    <col min="1" max="1" width="55.28515625" style="2" customWidth="1"/>
    <col min="2" max="2" width="18.5703125" style="2" bestFit="1" customWidth="1"/>
    <col min="3" max="3" width="11.5703125" style="2" bestFit="1" customWidth="1"/>
    <col min="4" max="4" width="59" style="9" customWidth="1"/>
    <col min="5" max="5" width="14.42578125" style="2" bestFit="1" customWidth="1"/>
    <col min="6" max="6" width="18.85546875" style="2" customWidth="1"/>
    <col min="7" max="7" width="9.140625" style="2"/>
    <col min="8" max="8" width="14.7109375" style="2" bestFit="1" customWidth="1"/>
    <col min="9" max="9" width="13" style="2" bestFit="1" customWidth="1"/>
    <col min="10" max="10" width="5.7109375" style="3" bestFit="1" customWidth="1"/>
    <col min="11" max="11" width="30.42578125" style="3" bestFit="1" customWidth="1"/>
    <col min="12" max="12" width="13.140625" style="3" bestFit="1" customWidth="1"/>
    <col min="13" max="13" width="9.140625" style="3"/>
    <col min="14" max="16" width="9.140625" style="2"/>
    <col min="17" max="17" width="6.85546875" style="2" customWidth="1"/>
    <col min="18" max="18" width="13" style="2" bestFit="1" customWidth="1"/>
    <col min="19" max="16384" width="9.140625" style="2"/>
  </cols>
  <sheetData>
    <row r="1" spans="1:8" ht="19.5" customHeight="1" x14ac:dyDescent="0.25">
      <c r="D1" s="2"/>
      <c r="F1" s="9"/>
    </row>
    <row r="2" spans="1:8" ht="19.5" customHeight="1" x14ac:dyDescent="0.25">
      <c r="A2" s="58" t="s">
        <v>57</v>
      </c>
      <c r="B2" s="133" t="s">
        <v>1488</v>
      </c>
      <c r="C2" s="133"/>
      <c r="D2" s="58"/>
      <c r="E2" s="58"/>
      <c r="F2" s="130" t="s">
        <v>5</v>
      </c>
      <c r="G2" s="130"/>
      <c r="H2" s="38"/>
    </row>
    <row r="3" spans="1:8" ht="19.5" customHeight="1" x14ac:dyDescent="0.25">
      <c r="A3" s="29"/>
      <c r="B3" s="29"/>
      <c r="C3" s="29"/>
      <c r="D3" s="29"/>
      <c r="E3" s="29"/>
      <c r="F3" s="9"/>
      <c r="G3" s="30"/>
      <c r="H3" s="30"/>
    </row>
    <row r="4" spans="1:8" ht="19.5" customHeight="1" x14ac:dyDescent="0.25">
      <c r="A4" s="29"/>
      <c r="B4" s="29"/>
      <c r="C4" s="29"/>
      <c r="D4" s="29"/>
      <c r="E4" s="29"/>
      <c r="F4" s="9"/>
      <c r="G4" s="30"/>
      <c r="H4" s="30"/>
    </row>
    <row r="5" spans="1:8" ht="19.5" customHeight="1" x14ac:dyDescent="0.25">
      <c r="A5" s="131" t="s">
        <v>69</v>
      </c>
      <c r="B5" s="131"/>
      <c r="C5" s="131"/>
      <c r="D5" s="131"/>
      <c r="E5" s="131"/>
      <c r="F5" s="131"/>
      <c r="G5" s="131"/>
      <c r="H5" s="39"/>
    </row>
    <row r="6" spans="1:8" ht="19.5" customHeight="1" x14ac:dyDescent="0.25">
      <c r="A6" s="131"/>
      <c r="B6" s="131"/>
      <c r="C6" s="131"/>
      <c r="D6" s="131"/>
      <c r="E6" s="131"/>
      <c r="F6" s="131"/>
      <c r="G6" s="131"/>
      <c r="H6" s="39"/>
    </row>
    <row r="7" spans="1:8" ht="19.5" customHeight="1" x14ac:dyDescent="0.25">
      <c r="D7" s="2"/>
      <c r="F7" s="9"/>
    </row>
    <row r="8" spans="1:8" ht="19.5" customHeight="1" x14ac:dyDescent="0.25">
      <c r="D8" s="2"/>
      <c r="F8" s="9"/>
    </row>
    <row r="9" spans="1:8" ht="19.5" customHeight="1" x14ac:dyDescent="0.25">
      <c r="D9" s="2"/>
      <c r="F9" s="9"/>
    </row>
    <row r="10" spans="1:8" ht="19.5" customHeight="1" x14ac:dyDescent="0.25">
      <c r="A10" s="128" t="s">
        <v>6</v>
      </c>
      <c r="B10" s="128"/>
      <c r="C10" s="128"/>
      <c r="D10" s="128"/>
      <c r="E10" s="128"/>
      <c r="F10" s="128"/>
      <c r="G10" s="128"/>
      <c r="H10" s="56"/>
    </row>
    <row r="11" spans="1:8" ht="19.5" customHeight="1" x14ac:dyDescent="0.25">
      <c r="D11" s="2"/>
      <c r="F11" s="9"/>
    </row>
    <row r="12" spans="1:8" ht="19.5" customHeight="1" x14ac:dyDescent="0.25">
      <c r="A12" s="33"/>
      <c r="B12" s="33"/>
      <c r="C12" s="33"/>
      <c r="D12" s="33"/>
      <c r="E12" s="33"/>
      <c r="F12" s="33"/>
      <c r="G12" s="33"/>
      <c r="H12" s="33"/>
    </row>
    <row r="13" spans="1:8" ht="25.5" x14ac:dyDescent="0.25">
      <c r="A13" s="40" t="s">
        <v>7</v>
      </c>
      <c r="B13" s="132"/>
      <c r="C13" s="132"/>
      <c r="D13" s="132"/>
      <c r="E13" s="132"/>
      <c r="F13" s="132"/>
      <c r="G13" s="132"/>
      <c r="H13" s="41"/>
    </row>
    <row r="14" spans="1:8" ht="15" x14ac:dyDescent="0.25">
      <c r="A14" s="33"/>
      <c r="B14" s="33"/>
      <c r="C14" s="33"/>
      <c r="D14" s="33"/>
      <c r="E14" s="33"/>
      <c r="F14" s="33"/>
      <c r="G14" s="33"/>
      <c r="H14" s="33"/>
    </row>
    <row r="15" spans="1:8" ht="15" x14ac:dyDescent="0.25">
      <c r="A15" s="11" t="s">
        <v>8</v>
      </c>
      <c r="B15" s="12" t="s">
        <v>9</v>
      </c>
      <c r="C15" s="125"/>
      <c r="D15" s="126"/>
      <c r="E15" s="18" t="s">
        <v>10</v>
      </c>
      <c r="F15" s="42"/>
      <c r="G15" s="42"/>
      <c r="H15" s="42"/>
    </row>
    <row r="16" spans="1:8" ht="15" x14ac:dyDescent="0.25">
      <c r="A16" s="33"/>
      <c r="B16" s="33"/>
      <c r="C16" s="33"/>
      <c r="D16" s="33"/>
      <c r="E16" s="33"/>
      <c r="F16" s="33"/>
      <c r="G16" s="33"/>
      <c r="H16" s="33"/>
    </row>
    <row r="17" spans="1:8" ht="15" x14ac:dyDescent="0.25">
      <c r="A17" s="31"/>
      <c r="B17" s="31"/>
      <c r="C17" s="31"/>
      <c r="D17" s="31"/>
      <c r="E17" s="31"/>
      <c r="F17" s="31"/>
      <c r="G17" s="31"/>
      <c r="H17" s="31"/>
    </row>
    <row r="18" spans="1:8" ht="15" x14ac:dyDescent="0.25">
      <c r="A18" s="13" t="s">
        <v>11</v>
      </c>
      <c r="B18" s="125"/>
      <c r="C18" s="127"/>
      <c r="D18" s="13" t="s">
        <v>12</v>
      </c>
      <c r="E18" s="129"/>
      <c r="F18" s="129"/>
      <c r="G18" s="129"/>
      <c r="H18" s="43"/>
    </row>
    <row r="19" spans="1:8" ht="19.5" customHeight="1" x14ac:dyDescent="0.25">
      <c r="A19" s="14"/>
      <c r="B19" s="15"/>
      <c r="C19" s="15"/>
      <c r="D19" s="16"/>
      <c r="E19" s="15"/>
      <c r="F19" s="15"/>
      <c r="G19" s="15"/>
      <c r="H19" s="15"/>
    </row>
    <row r="20" spans="1:8" ht="19.5" customHeight="1" x14ac:dyDescent="0.25">
      <c r="A20" s="31"/>
      <c r="B20" s="31"/>
      <c r="C20" s="31"/>
      <c r="D20" s="31"/>
      <c r="E20" s="31"/>
      <c r="F20" s="31"/>
      <c r="G20" s="31"/>
      <c r="H20" s="31"/>
    </row>
    <row r="21" spans="1:8" ht="19.5" customHeight="1" x14ac:dyDescent="0.25">
      <c r="A21" s="128" t="s">
        <v>13</v>
      </c>
      <c r="B21" s="128"/>
      <c r="C21" s="128"/>
      <c r="D21" s="128"/>
      <c r="E21" s="128"/>
      <c r="F21" s="128"/>
      <c r="G21" s="128"/>
      <c r="H21" s="56"/>
    </row>
    <row r="22" spans="1:8" ht="19.5" customHeight="1" x14ac:dyDescent="0.25">
      <c r="A22" s="31"/>
      <c r="B22" s="31"/>
      <c r="C22" s="31"/>
      <c r="D22" s="31"/>
      <c r="E22" s="31"/>
      <c r="F22" s="31"/>
      <c r="G22" s="31"/>
      <c r="H22" s="31"/>
    </row>
    <row r="23" spans="1:8" ht="19.5" customHeight="1" x14ac:dyDescent="0.25">
      <c r="A23" s="17">
        <v>1</v>
      </c>
      <c r="B23" s="18" t="s">
        <v>14</v>
      </c>
      <c r="C23" s="125"/>
      <c r="D23" s="126"/>
      <c r="E23" s="127"/>
      <c r="F23" s="13" t="s">
        <v>15</v>
      </c>
      <c r="G23" s="44"/>
      <c r="H23" s="16"/>
    </row>
    <row r="24" spans="1:8" ht="19.5" customHeight="1" x14ac:dyDescent="0.25">
      <c r="A24" s="17">
        <v>2</v>
      </c>
      <c r="B24" s="18" t="s">
        <v>14</v>
      </c>
      <c r="C24" s="125"/>
      <c r="D24" s="126"/>
      <c r="E24" s="127"/>
      <c r="F24" s="13" t="s">
        <v>15</v>
      </c>
      <c r="G24" s="44"/>
      <c r="H24" s="16"/>
    </row>
    <row r="25" spans="1:8" ht="19.5" customHeight="1" x14ac:dyDescent="0.25">
      <c r="A25" s="17">
        <v>3</v>
      </c>
      <c r="B25" s="18" t="s">
        <v>14</v>
      </c>
      <c r="C25" s="125"/>
      <c r="D25" s="126"/>
      <c r="E25" s="127"/>
      <c r="F25" s="13" t="s">
        <v>15</v>
      </c>
      <c r="G25" s="44"/>
      <c r="H25" s="16"/>
    </row>
    <row r="26" spans="1:8" ht="19.5" customHeight="1" x14ac:dyDescent="0.25">
      <c r="A26" s="31"/>
      <c r="B26" s="31"/>
      <c r="C26" s="31"/>
      <c r="D26" s="31"/>
      <c r="E26" s="31"/>
      <c r="F26" s="31"/>
      <c r="G26" s="31"/>
      <c r="H26" s="31"/>
    </row>
    <row r="27" spans="1:8" ht="19.5" customHeight="1" x14ac:dyDescent="0.25">
      <c r="A27"/>
      <c r="B27"/>
      <c r="C27"/>
      <c r="D27"/>
      <c r="E27"/>
      <c r="F27"/>
      <c r="G27"/>
      <c r="H27"/>
    </row>
    <row r="28" spans="1:8" ht="25.5" x14ac:dyDescent="0.25">
      <c r="A28" s="2">
        <v>1</v>
      </c>
      <c r="B28" s="10" t="s">
        <v>16</v>
      </c>
      <c r="C28" s="117"/>
      <c r="D28" s="117"/>
      <c r="E28" s="117"/>
      <c r="F28" s="117"/>
      <c r="G28" s="117"/>
      <c r="H28" s="45"/>
    </row>
    <row r="29" spans="1:8" ht="25.5" x14ac:dyDescent="0.25">
      <c r="A29" s="2">
        <v>2</v>
      </c>
      <c r="B29" s="10" t="s">
        <v>16</v>
      </c>
      <c r="C29" s="117"/>
      <c r="D29" s="117"/>
      <c r="E29" s="117"/>
      <c r="F29" s="117"/>
      <c r="G29" s="117"/>
      <c r="H29" s="45"/>
    </row>
    <row r="30" spans="1:8" ht="25.5" x14ac:dyDescent="0.25">
      <c r="A30" s="2">
        <v>3</v>
      </c>
      <c r="B30" s="10" t="s">
        <v>16</v>
      </c>
      <c r="C30" s="117"/>
      <c r="D30" s="117"/>
      <c r="E30" s="117"/>
      <c r="F30" s="117"/>
      <c r="G30" s="117"/>
      <c r="H30" s="45"/>
    </row>
    <row r="31" spans="1:8" ht="15" x14ac:dyDescent="0.25">
      <c r="A31"/>
      <c r="B31"/>
      <c r="C31"/>
      <c r="D31"/>
      <c r="E31"/>
      <c r="F31"/>
      <c r="G31"/>
      <c r="H31"/>
    </row>
    <row r="32" spans="1:8" ht="15" x14ac:dyDescent="0.25">
      <c r="A32" s="118" t="s">
        <v>17</v>
      </c>
      <c r="B32" s="118"/>
      <c r="C32" s="118"/>
      <c r="D32" s="119"/>
      <c r="E32" s="117"/>
      <c r="F32" s="117"/>
      <c r="G32" s="117"/>
      <c r="H32" s="45"/>
    </row>
    <row r="33" spans="1:19" ht="15" x14ac:dyDescent="0.25">
      <c r="A33"/>
      <c r="B33"/>
      <c r="C33"/>
      <c r="D33"/>
      <c r="E33" s="46"/>
      <c r="F33" s="46"/>
      <c r="G33" s="46"/>
      <c r="H33" s="47"/>
    </row>
    <row r="34" spans="1:19" ht="15" x14ac:dyDescent="0.25">
      <c r="A34" s="120" t="s">
        <v>18</v>
      </c>
      <c r="B34" s="121"/>
      <c r="C34" s="121"/>
      <c r="D34" s="121"/>
      <c r="E34" s="117"/>
      <c r="F34" s="117"/>
      <c r="G34" s="117"/>
      <c r="H34" s="45"/>
    </row>
    <row r="35" spans="1:19" ht="15" x14ac:dyDescent="0.25">
      <c r="D35" s="2"/>
      <c r="F35" s="9"/>
    </row>
    <row r="36" spans="1:19" ht="15" x14ac:dyDescent="0.25">
      <c r="D36" s="2"/>
      <c r="F36" s="9"/>
    </row>
    <row r="37" spans="1:19" s="21" customFormat="1" ht="60.75" customHeight="1" x14ac:dyDescent="0.25">
      <c r="A37" s="135" t="s">
        <v>70</v>
      </c>
      <c r="B37" s="135"/>
      <c r="C37" s="135"/>
      <c r="D37" s="135"/>
      <c r="E37" s="135"/>
      <c r="F37" s="135"/>
      <c r="G37" s="135"/>
      <c r="H37" s="34"/>
      <c r="J37" s="22"/>
      <c r="K37" s="22"/>
      <c r="L37" s="22"/>
      <c r="M37" s="22"/>
    </row>
    <row r="38" spans="1:19" ht="19.5" customHeight="1" x14ac:dyDescent="0.25">
      <c r="D38" s="2"/>
      <c r="F38" s="9"/>
      <c r="Q38"/>
      <c r="R38"/>
    </row>
    <row r="39" spans="1:19" ht="19.5" customHeight="1" x14ac:dyDescent="0.25">
      <c r="D39" s="2"/>
      <c r="F39" s="9"/>
    </row>
    <row r="40" spans="1:19" s="4" customFormat="1" ht="15.75" x14ac:dyDescent="0.25">
      <c r="A40" s="6" t="s">
        <v>0</v>
      </c>
      <c r="B40" s="7" t="s">
        <v>1</v>
      </c>
      <c r="C40" s="7" t="s">
        <v>2</v>
      </c>
      <c r="D40" s="8" t="s">
        <v>4</v>
      </c>
      <c r="E40" s="19" t="s">
        <v>3</v>
      </c>
      <c r="F40" s="20">
        <f ca="1">SUM(Tabela1[Wadium])</f>
        <v>0</v>
      </c>
      <c r="J40" s="107" t="s">
        <v>345</v>
      </c>
      <c r="K40" s="108" t="s">
        <v>0</v>
      </c>
      <c r="L40" s="108" t="s">
        <v>2</v>
      </c>
      <c r="M40" s="5"/>
      <c r="Q40"/>
      <c r="R40"/>
      <c r="S40"/>
    </row>
    <row r="41" spans="1:19" ht="28.5" customHeight="1" x14ac:dyDescent="0.25">
      <c r="A41" t="s">
        <v>216</v>
      </c>
      <c r="B41" s="1">
        <f t="shared" ref="B41:B72" ca="1" si="0">INDIRECT("'"&amp;LEFT(A41,4)&amp;"'!J10")</f>
        <v>0</v>
      </c>
      <c r="C41" s="1" t="str">
        <f t="shared" ref="C41:C72" ca="1" si="1">IF(B41&gt;0,L41,"")</f>
        <v/>
      </c>
      <c r="D41" s="48" t="str">
        <f t="shared" ref="D41:D104" ca="1" si="2">IF(H41="Nie wszystkie wymagane pola zostały wypełnione",IF(I41="Przekroczona ilość liczb po przecinku w przynajmniej jednej cenie",H41 &amp;" oraz "&amp;I41,"Nie wszystkie wymagane pola zostały wypełnione"),IF(I41="Przekroczona ilość liczb po przecinku w przynajmniej jednej cenie",I41,""))</f>
        <v/>
      </c>
      <c r="H41" s="106" t="str">
        <f ca="1">IF(B41&gt;0,INDIRECT("'"&amp;LEFT(A41,4)&amp;"'!e5"),"")</f>
        <v/>
      </c>
      <c r="I41" s="106" t="str">
        <f ca="1">IF(B41&gt;0,INDIRECT("'"&amp;LEFT(A41,4)&amp;"'!e7"),"")</f>
        <v/>
      </c>
      <c r="J41" t="s">
        <v>86</v>
      </c>
      <c r="K41" s="109" t="s">
        <v>346</v>
      </c>
      <c r="L41" s="110">
        <v>0</v>
      </c>
      <c r="Q41"/>
      <c r="R41"/>
      <c r="S41"/>
    </row>
    <row r="42" spans="1:19" ht="28.5" customHeight="1" x14ac:dyDescent="0.25">
      <c r="A42" t="s">
        <v>217</v>
      </c>
      <c r="B42" s="1">
        <f t="shared" ca="1" si="0"/>
        <v>0</v>
      </c>
      <c r="C42" s="1" t="str">
        <f t="shared" ca="1" si="1"/>
        <v/>
      </c>
      <c r="D42" s="48" t="str">
        <f t="shared" ca="1" si="2"/>
        <v/>
      </c>
      <c r="H42" s="106" t="str">
        <f t="shared" ref="H42:H105" ca="1" si="3">IF(B42&gt;0,INDIRECT("'"&amp;LEFT(A42,4)&amp;"'!e5"),"")</f>
        <v/>
      </c>
      <c r="I42" s="106" t="str">
        <f t="shared" ref="I42:I105" ca="1" si="4">IF(B42&gt;0,INDIRECT("'"&amp;LEFT(A42,4)&amp;"'!e7"),"")</f>
        <v/>
      </c>
      <c r="J42" t="s">
        <v>87</v>
      </c>
      <c r="K42" s="109" t="s">
        <v>347</v>
      </c>
      <c r="L42" s="110">
        <v>0</v>
      </c>
      <c r="Q42"/>
      <c r="R42"/>
      <c r="S42"/>
    </row>
    <row r="43" spans="1:19" ht="28.5" customHeight="1" x14ac:dyDescent="0.25">
      <c r="A43" t="s">
        <v>218</v>
      </c>
      <c r="B43" s="1">
        <f t="shared" ca="1" si="0"/>
        <v>0</v>
      </c>
      <c r="C43" s="1" t="str">
        <f t="shared" ca="1" si="1"/>
        <v/>
      </c>
      <c r="D43" s="48" t="str">
        <f t="shared" ca="1" si="2"/>
        <v/>
      </c>
      <c r="H43" s="106" t="str">
        <f t="shared" ca="1" si="3"/>
        <v/>
      </c>
      <c r="I43" s="106" t="str">
        <f t="shared" ca="1" si="4"/>
        <v/>
      </c>
      <c r="J43" t="s">
        <v>88</v>
      </c>
      <c r="K43" s="109" t="s">
        <v>348</v>
      </c>
      <c r="L43" s="110">
        <v>937307</v>
      </c>
      <c r="Q43"/>
      <c r="R43"/>
      <c r="S43"/>
    </row>
    <row r="44" spans="1:19" ht="28.5" customHeight="1" x14ac:dyDescent="0.25">
      <c r="A44" t="s">
        <v>219</v>
      </c>
      <c r="B44" s="1">
        <f t="shared" ca="1" si="0"/>
        <v>0</v>
      </c>
      <c r="C44" s="1" t="str">
        <f t="shared" ca="1" si="1"/>
        <v/>
      </c>
      <c r="D44" s="48" t="str">
        <f t="shared" ca="1" si="2"/>
        <v/>
      </c>
      <c r="H44" s="106" t="str">
        <f t="shared" ca="1" si="3"/>
        <v/>
      </c>
      <c r="I44" s="106" t="str">
        <f t="shared" ca="1" si="4"/>
        <v/>
      </c>
      <c r="J44" t="s">
        <v>89</v>
      </c>
      <c r="K44" s="109" t="s">
        <v>349</v>
      </c>
      <c r="L44" s="110">
        <v>0</v>
      </c>
      <c r="Q44"/>
      <c r="R44"/>
      <c r="S44"/>
    </row>
    <row r="45" spans="1:19" ht="28.5" customHeight="1" x14ac:dyDescent="0.25">
      <c r="A45" t="s">
        <v>220</v>
      </c>
      <c r="B45" s="1">
        <f t="shared" ca="1" si="0"/>
        <v>0</v>
      </c>
      <c r="C45" s="1" t="str">
        <f t="shared" ca="1" si="1"/>
        <v/>
      </c>
      <c r="D45" s="48" t="str">
        <f t="shared" ca="1" si="2"/>
        <v/>
      </c>
      <c r="H45" s="106" t="str">
        <f t="shared" ca="1" si="3"/>
        <v/>
      </c>
      <c r="I45" s="106" t="str">
        <f t="shared" ca="1" si="4"/>
        <v/>
      </c>
      <c r="J45" t="s">
        <v>90</v>
      </c>
      <c r="K45" s="109" t="s">
        <v>350</v>
      </c>
      <c r="L45" s="110">
        <v>0</v>
      </c>
      <c r="Q45"/>
      <c r="R45"/>
      <c r="S45"/>
    </row>
    <row r="46" spans="1:19" ht="28.5" customHeight="1" x14ac:dyDescent="0.25">
      <c r="A46" t="s">
        <v>221</v>
      </c>
      <c r="B46" s="1">
        <f t="shared" ca="1" si="0"/>
        <v>0</v>
      </c>
      <c r="C46" s="1" t="str">
        <f t="shared" ca="1" si="1"/>
        <v/>
      </c>
      <c r="D46" s="48" t="str">
        <f t="shared" ca="1" si="2"/>
        <v/>
      </c>
      <c r="H46" s="106" t="str">
        <f t="shared" ca="1" si="3"/>
        <v/>
      </c>
      <c r="I46" s="106" t="str">
        <f t="shared" ca="1" si="4"/>
        <v/>
      </c>
      <c r="J46" t="s">
        <v>91</v>
      </c>
      <c r="K46" s="109" t="s">
        <v>351</v>
      </c>
      <c r="L46" s="110">
        <v>27300</v>
      </c>
      <c r="Q46"/>
      <c r="R46"/>
      <c r="S46"/>
    </row>
    <row r="47" spans="1:19" ht="28.5" customHeight="1" x14ac:dyDescent="0.25">
      <c r="A47" t="s">
        <v>222</v>
      </c>
      <c r="B47" s="1">
        <f t="shared" ca="1" si="0"/>
        <v>0</v>
      </c>
      <c r="C47" s="1" t="str">
        <f t="shared" ca="1" si="1"/>
        <v/>
      </c>
      <c r="D47" s="48" t="str">
        <f t="shared" ca="1" si="2"/>
        <v/>
      </c>
      <c r="H47" s="106" t="str">
        <f t="shared" ca="1" si="3"/>
        <v/>
      </c>
      <c r="I47" s="106" t="str">
        <f t="shared" ca="1" si="4"/>
        <v/>
      </c>
      <c r="J47" t="s">
        <v>92</v>
      </c>
      <c r="K47" s="109" t="s">
        <v>352</v>
      </c>
      <c r="L47" s="110">
        <v>0</v>
      </c>
      <c r="Q47"/>
      <c r="R47"/>
      <c r="S47"/>
    </row>
    <row r="48" spans="1:19" ht="28.5" customHeight="1" x14ac:dyDescent="0.25">
      <c r="A48" t="s">
        <v>223</v>
      </c>
      <c r="B48" s="1">
        <f t="shared" ca="1" si="0"/>
        <v>0</v>
      </c>
      <c r="C48" s="1" t="str">
        <f t="shared" ca="1" si="1"/>
        <v/>
      </c>
      <c r="D48" s="48" t="str">
        <f t="shared" ca="1" si="2"/>
        <v/>
      </c>
      <c r="H48" s="106" t="str">
        <f t="shared" ca="1" si="3"/>
        <v/>
      </c>
      <c r="I48" s="106" t="str">
        <f t="shared" ca="1" si="4"/>
        <v/>
      </c>
      <c r="J48" t="s">
        <v>93</v>
      </c>
      <c r="K48" s="109" t="s">
        <v>353</v>
      </c>
      <c r="L48" s="110">
        <v>0</v>
      </c>
      <c r="Q48"/>
      <c r="R48"/>
      <c r="S48"/>
    </row>
    <row r="49" spans="1:19" ht="28.5" customHeight="1" x14ac:dyDescent="0.25">
      <c r="A49" t="s">
        <v>224</v>
      </c>
      <c r="B49" s="1">
        <f t="shared" ca="1" si="0"/>
        <v>0</v>
      </c>
      <c r="C49" s="1" t="str">
        <f t="shared" ca="1" si="1"/>
        <v/>
      </c>
      <c r="D49" s="48" t="str">
        <f t="shared" ca="1" si="2"/>
        <v/>
      </c>
      <c r="H49" s="106" t="str">
        <f t="shared" ca="1" si="3"/>
        <v/>
      </c>
      <c r="I49" s="106" t="str">
        <f t="shared" ca="1" si="4"/>
        <v/>
      </c>
      <c r="J49" t="s">
        <v>94</v>
      </c>
      <c r="K49" s="109" t="s">
        <v>354</v>
      </c>
      <c r="L49" s="110">
        <v>0</v>
      </c>
      <c r="Q49"/>
      <c r="R49"/>
      <c r="S49"/>
    </row>
    <row r="50" spans="1:19" ht="28.5" customHeight="1" x14ac:dyDescent="0.25">
      <c r="A50" t="s">
        <v>225</v>
      </c>
      <c r="B50" s="1">
        <f t="shared" ca="1" si="0"/>
        <v>0</v>
      </c>
      <c r="C50" s="1" t="str">
        <f t="shared" ca="1" si="1"/>
        <v/>
      </c>
      <c r="D50" s="48" t="str">
        <f t="shared" ca="1" si="2"/>
        <v/>
      </c>
      <c r="H50" s="106" t="str">
        <f t="shared" ca="1" si="3"/>
        <v/>
      </c>
      <c r="I50" s="106" t="str">
        <f t="shared" ca="1" si="4"/>
        <v/>
      </c>
      <c r="J50" t="s">
        <v>95</v>
      </c>
      <c r="K50" s="109" t="s">
        <v>355</v>
      </c>
      <c r="L50" s="110">
        <v>0</v>
      </c>
      <c r="Q50"/>
      <c r="R50"/>
      <c r="S50"/>
    </row>
    <row r="51" spans="1:19" ht="28.5" customHeight="1" x14ac:dyDescent="0.25">
      <c r="A51" t="s">
        <v>226</v>
      </c>
      <c r="B51" s="1">
        <f t="shared" ca="1" si="0"/>
        <v>0</v>
      </c>
      <c r="C51" s="1" t="str">
        <f t="shared" ca="1" si="1"/>
        <v/>
      </c>
      <c r="D51" s="48" t="str">
        <f t="shared" ca="1" si="2"/>
        <v/>
      </c>
      <c r="H51" s="106" t="str">
        <f t="shared" ca="1" si="3"/>
        <v/>
      </c>
      <c r="I51" s="106" t="str">
        <f t="shared" ca="1" si="4"/>
        <v/>
      </c>
      <c r="J51" t="s">
        <v>96</v>
      </c>
      <c r="K51" s="109" t="s">
        <v>356</v>
      </c>
      <c r="L51" s="110">
        <v>15479</v>
      </c>
      <c r="Q51"/>
      <c r="R51"/>
      <c r="S51"/>
    </row>
    <row r="52" spans="1:19" ht="28.5" customHeight="1" x14ac:dyDescent="0.25">
      <c r="A52" t="s">
        <v>227</v>
      </c>
      <c r="B52" s="1">
        <f t="shared" ca="1" si="0"/>
        <v>0</v>
      </c>
      <c r="C52" s="1" t="str">
        <f t="shared" ca="1" si="1"/>
        <v/>
      </c>
      <c r="D52" s="48" t="str">
        <f t="shared" ca="1" si="2"/>
        <v/>
      </c>
      <c r="H52" s="106" t="str">
        <f t="shared" ca="1" si="3"/>
        <v/>
      </c>
      <c r="I52" s="106" t="str">
        <f t="shared" ca="1" si="4"/>
        <v/>
      </c>
      <c r="J52" t="s">
        <v>97</v>
      </c>
      <c r="K52" s="109" t="s">
        <v>357</v>
      </c>
      <c r="L52" s="110">
        <v>0</v>
      </c>
      <c r="Q52"/>
      <c r="R52"/>
      <c r="S52"/>
    </row>
    <row r="53" spans="1:19" ht="28.5" customHeight="1" x14ac:dyDescent="0.25">
      <c r="A53" t="s">
        <v>228</v>
      </c>
      <c r="B53" s="1">
        <f t="shared" ca="1" si="0"/>
        <v>0</v>
      </c>
      <c r="C53" s="1" t="str">
        <f t="shared" ca="1" si="1"/>
        <v/>
      </c>
      <c r="D53" s="48" t="str">
        <f t="shared" ca="1" si="2"/>
        <v/>
      </c>
      <c r="H53" s="106" t="str">
        <f t="shared" ca="1" si="3"/>
        <v/>
      </c>
      <c r="I53" s="106" t="str">
        <f t="shared" ca="1" si="4"/>
        <v/>
      </c>
      <c r="J53" t="s">
        <v>98</v>
      </c>
      <c r="K53" s="109" t="s">
        <v>358</v>
      </c>
      <c r="L53" s="110">
        <v>0</v>
      </c>
      <c r="Q53"/>
      <c r="R53"/>
      <c r="S53"/>
    </row>
    <row r="54" spans="1:19" ht="28.5" customHeight="1" x14ac:dyDescent="0.25">
      <c r="A54" t="s">
        <v>516</v>
      </c>
      <c r="B54" s="1">
        <f t="shared" ca="1" si="0"/>
        <v>0</v>
      </c>
      <c r="C54" s="1" t="str">
        <f t="shared" ca="1" si="1"/>
        <v/>
      </c>
      <c r="D54" s="48" t="str">
        <f t="shared" ca="1" si="2"/>
        <v/>
      </c>
      <c r="H54" s="106" t="str">
        <f t="shared" ca="1" si="3"/>
        <v/>
      </c>
      <c r="I54" s="106" t="str">
        <f t="shared" ca="1" si="4"/>
        <v/>
      </c>
      <c r="J54" t="s">
        <v>99</v>
      </c>
      <c r="K54" s="109" t="s">
        <v>517</v>
      </c>
      <c r="L54" s="110">
        <v>44065</v>
      </c>
      <c r="Q54"/>
      <c r="R54"/>
      <c r="S54"/>
    </row>
    <row r="55" spans="1:19" ht="28.5" customHeight="1" x14ac:dyDescent="0.25">
      <c r="A55" t="s">
        <v>229</v>
      </c>
      <c r="B55" s="1">
        <f t="shared" ca="1" si="0"/>
        <v>0</v>
      </c>
      <c r="C55" s="1" t="str">
        <f t="shared" ca="1" si="1"/>
        <v/>
      </c>
      <c r="D55" s="48" t="str">
        <f t="shared" ca="1" si="2"/>
        <v/>
      </c>
      <c r="H55" s="106" t="str">
        <f t="shared" ca="1" si="3"/>
        <v/>
      </c>
      <c r="I55" s="106" t="str">
        <f t="shared" ca="1" si="4"/>
        <v/>
      </c>
      <c r="J55" t="s">
        <v>100</v>
      </c>
      <c r="K55" s="109" t="s">
        <v>359</v>
      </c>
      <c r="L55" s="110">
        <v>0</v>
      </c>
      <c r="Q55"/>
      <c r="R55"/>
      <c r="S55"/>
    </row>
    <row r="56" spans="1:19" ht="28.5" customHeight="1" x14ac:dyDescent="0.25">
      <c r="A56" t="s">
        <v>230</v>
      </c>
      <c r="B56" s="1">
        <f t="shared" ca="1" si="0"/>
        <v>0</v>
      </c>
      <c r="C56" s="1" t="str">
        <f t="shared" ca="1" si="1"/>
        <v/>
      </c>
      <c r="D56" s="48" t="str">
        <f t="shared" ca="1" si="2"/>
        <v/>
      </c>
      <c r="H56" s="106" t="str">
        <f t="shared" ca="1" si="3"/>
        <v/>
      </c>
      <c r="I56" s="106" t="str">
        <f t="shared" ca="1" si="4"/>
        <v/>
      </c>
      <c r="J56" t="s">
        <v>101</v>
      </c>
      <c r="K56" s="109" t="s">
        <v>360</v>
      </c>
      <c r="L56" s="110">
        <v>34109</v>
      </c>
      <c r="Q56"/>
      <c r="R56"/>
      <c r="S56"/>
    </row>
    <row r="57" spans="1:19" ht="28.5" customHeight="1" x14ac:dyDescent="0.25">
      <c r="A57" t="s">
        <v>231</v>
      </c>
      <c r="B57" s="1">
        <f t="shared" ca="1" si="0"/>
        <v>0</v>
      </c>
      <c r="C57" s="1" t="str">
        <f t="shared" ca="1" si="1"/>
        <v/>
      </c>
      <c r="D57" s="48" t="str">
        <f t="shared" ca="1" si="2"/>
        <v/>
      </c>
      <c r="H57" s="106" t="str">
        <f t="shared" ca="1" si="3"/>
        <v/>
      </c>
      <c r="I57" s="106" t="str">
        <f t="shared" ca="1" si="4"/>
        <v/>
      </c>
      <c r="J57" t="s">
        <v>102</v>
      </c>
      <c r="K57" s="109" t="s">
        <v>361</v>
      </c>
      <c r="L57" s="110">
        <v>43589</v>
      </c>
      <c r="Q57"/>
      <c r="R57"/>
      <c r="S57"/>
    </row>
    <row r="58" spans="1:19" ht="28.5" customHeight="1" x14ac:dyDescent="0.25">
      <c r="A58" t="s">
        <v>232</v>
      </c>
      <c r="B58" s="1">
        <f t="shared" ca="1" si="0"/>
        <v>0</v>
      </c>
      <c r="C58" s="1" t="str">
        <f t="shared" ca="1" si="1"/>
        <v/>
      </c>
      <c r="D58" s="48" t="str">
        <f t="shared" ca="1" si="2"/>
        <v/>
      </c>
      <c r="H58" s="106" t="str">
        <f t="shared" ca="1" si="3"/>
        <v/>
      </c>
      <c r="I58" s="106" t="str">
        <f t="shared" ca="1" si="4"/>
        <v/>
      </c>
      <c r="J58" t="s">
        <v>103</v>
      </c>
      <c r="K58" s="109" t="s">
        <v>362</v>
      </c>
      <c r="L58" s="110">
        <v>292006</v>
      </c>
    </row>
    <row r="59" spans="1:19" ht="28.5" customHeight="1" x14ac:dyDescent="0.25">
      <c r="A59" t="s">
        <v>233</v>
      </c>
      <c r="B59" s="1">
        <f t="shared" ca="1" si="0"/>
        <v>0</v>
      </c>
      <c r="C59" s="1" t="str">
        <f t="shared" ca="1" si="1"/>
        <v/>
      </c>
      <c r="D59" s="48" t="str">
        <f t="shared" ca="1" si="2"/>
        <v/>
      </c>
      <c r="H59" s="106" t="str">
        <f t="shared" ca="1" si="3"/>
        <v/>
      </c>
      <c r="I59" s="106" t="str">
        <f t="shared" ca="1" si="4"/>
        <v/>
      </c>
      <c r="J59" t="s">
        <v>104</v>
      </c>
      <c r="K59" s="109" t="s">
        <v>363</v>
      </c>
      <c r="L59" s="110">
        <v>35246</v>
      </c>
    </row>
    <row r="60" spans="1:19" ht="28.5" customHeight="1" x14ac:dyDescent="0.25">
      <c r="A60" t="s">
        <v>234</v>
      </c>
      <c r="B60" s="1">
        <f t="shared" ca="1" si="0"/>
        <v>0</v>
      </c>
      <c r="C60" s="1" t="str">
        <f t="shared" ca="1" si="1"/>
        <v/>
      </c>
      <c r="D60" s="48" t="str">
        <f t="shared" ca="1" si="2"/>
        <v/>
      </c>
      <c r="H60" s="106" t="str">
        <f t="shared" ca="1" si="3"/>
        <v/>
      </c>
      <c r="I60" s="106" t="str">
        <f t="shared" ca="1" si="4"/>
        <v/>
      </c>
      <c r="J60" t="s">
        <v>105</v>
      </c>
      <c r="K60" s="109" t="s">
        <v>364</v>
      </c>
      <c r="L60" s="110">
        <v>116214</v>
      </c>
    </row>
    <row r="61" spans="1:19" ht="28.5" customHeight="1" x14ac:dyDescent="0.25">
      <c r="A61" t="s">
        <v>235</v>
      </c>
      <c r="B61" s="1">
        <f t="shared" ca="1" si="0"/>
        <v>0</v>
      </c>
      <c r="C61" s="1" t="str">
        <f t="shared" ca="1" si="1"/>
        <v/>
      </c>
      <c r="D61" s="48" t="str">
        <f t="shared" ca="1" si="2"/>
        <v/>
      </c>
      <c r="H61" s="106" t="str">
        <f t="shared" ca="1" si="3"/>
        <v/>
      </c>
      <c r="I61" s="106" t="str">
        <f t="shared" ca="1" si="4"/>
        <v/>
      </c>
      <c r="J61" t="s">
        <v>106</v>
      </c>
      <c r="K61" s="109" t="s">
        <v>365</v>
      </c>
      <c r="L61" s="110">
        <v>26520</v>
      </c>
    </row>
    <row r="62" spans="1:19" ht="28.5" customHeight="1" x14ac:dyDescent="0.25">
      <c r="A62" t="s">
        <v>236</v>
      </c>
      <c r="B62" s="1">
        <f t="shared" ca="1" si="0"/>
        <v>0</v>
      </c>
      <c r="C62" s="1" t="str">
        <f t="shared" ca="1" si="1"/>
        <v/>
      </c>
      <c r="D62" s="48" t="str">
        <f t="shared" ca="1" si="2"/>
        <v/>
      </c>
      <c r="H62" s="106" t="str">
        <f t="shared" ca="1" si="3"/>
        <v/>
      </c>
      <c r="I62" s="106" t="str">
        <f t="shared" ca="1" si="4"/>
        <v/>
      </c>
      <c r="J62" t="s">
        <v>107</v>
      </c>
      <c r="K62" s="109" t="s">
        <v>366</v>
      </c>
      <c r="L62" s="110">
        <v>0</v>
      </c>
    </row>
    <row r="63" spans="1:19" ht="28.5" customHeight="1" x14ac:dyDescent="0.25">
      <c r="A63" t="s">
        <v>237</v>
      </c>
      <c r="B63" s="1">
        <f t="shared" ca="1" si="0"/>
        <v>0</v>
      </c>
      <c r="C63" s="1" t="str">
        <f t="shared" ca="1" si="1"/>
        <v/>
      </c>
      <c r="D63" s="48" t="str">
        <f t="shared" ca="1" si="2"/>
        <v/>
      </c>
      <c r="H63" s="106" t="str">
        <f t="shared" ca="1" si="3"/>
        <v/>
      </c>
      <c r="I63" s="106" t="str">
        <f t="shared" ca="1" si="4"/>
        <v/>
      </c>
      <c r="J63" t="s">
        <v>108</v>
      </c>
      <c r="K63" s="109" t="s">
        <v>367</v>
      </c>
      <c r="L63" s="110">
        <v>23499</v>
      </c>
    </row>
    <row r="64" spans="1:19" ht="28.5" customHeight="1" x14ac:dyDescent="0.25">
      <c r="A64" t="s">
        <v>238</v>
      </c>
      <c r="B64" s="1">
        <f t="shared" ca="1" si="0"/>
        <v>0</v>
      </c>
      <c r="C64" s="1" t="str">
        <f t="shared" ca="1" si="1"/>
        <v/>
      </c>
      <c r="D64" s="48" t="str">
        <f t="shared" ca="1" si="2"/>
        <v/>
      </c>
      <c r="H64" s="106" t="str">
        <f t="shared" ca="1" si="3"/>
        <v/>
      </c>
      <c r="I64" s="106" t="str">
        <f t="shared" ca="1" si="4"/>
        <v/>
      </c>
      <c r="J64" t="s">
        <v>109</v>
      </c>
      <c r="K64" s="109" t="s">
        <v>368</v>
      </c>
      <c r="L64" s="110">
        <v>0</v>
      </c>
    </row>
    <row r="65" spans="1:12" ht="28.5" customHeight="1" x14ac:dyDescent="0.25">
      <c r="A65" t="s">
        <v>239</v>
      </c>
      <c r="B65" s="1">
        <f t="shared" ca="1" si="0"/>
        <v>0</v>
      </c>
      <c r="C65" s="1" t="str">
        <f t="shared" ca="1" si="1"/>
        <v/>
      </c>
      <c r="D65" s="48" t="str">
        <f t="shared" ca="1" si="2"/>
        <v/>
      </c>
      <c r="H65" s="106" t="str">
        <f t="shared" ca="1" si="3"/>
        <v/>
      </c>
      <c r="I65" s="106" t="str">
        <f t="shared" ca="1" si="4"/>
        <v/>
      </c>
      <c r="J65" t="s">
        <v>110</v>
      </c>
      <c r="K65" s="109" t="s">
        <v>369</v>
      </c>
      <c r="L65" s="110">
        <v>70913</v>
      </c>
    </row>
    <row r="66" spans="1:12" ht="28.5" customHeight="1" x14ac:dyDescent="0.25">
      <c r="A66" t="s">
        <v>240</v>
      </c>
      <c r="B66" s="1">
        <f t="shared" ca="1" si="0"/>
        <v>0</v>
      </c>
      <c r="C66" s="1" t="str">
        <f t="shared" ca="1" si="1"/>
        <v/>
      </c>
      <c r="D66" s="48" t="str">
        <f t="shared" ca="1" si="2"/>
        <v/>
      </c>
      <c r="H66" s="106" t="str">
        <f t="shared" ca="1" si="3"/>
        <v/>
      </c>
      <c r="I66" s="106" t="str">
        <f t="shared" ca="1" si="4"/>
        <v/>
      </c>
      <c r="J66" t="s">
        <v>111</v>
      </c>
      <c r="K66" s="109" t="s">
        <v>370</v>
      </c>
      <c r="L66" s="110">
        <v>67843</v>
      </c>
    </row>
    <row r="67" spans="1:12" ht="28.5" customHeight="1" x14ac:dyDescent="0.25">
      <c r="A67" t="s">
        <v>241</v>
      </c>
      <c r="B67" s="1">
        <f t="shared" ca="1" si="0"/>
        <v>0</v>
      </c>
      <c r="C67" s="1" t="str">
        <f t="shared" ca="1" si="1"/>
        <v/>
      </c>
      <c r="D67" s="48" t="str">
        <f t="shared" ca="1" si="2"/>
        <v/>
      </c>
      <c r="H67" s="106" t="str">
        <f t="shared" ca="1" si="3"/>
        <v/>
      </c>
      <c r="I67" s="106" t="str">
        <f t="shared" ca="1" si="4"/>
        <v/>
      </c>
      <c r="J67" t="s">
        <v>112</v>
      </c>
      <c r="K67" s="109" t="s">
        <v>371</v>
      </c>
      <c r="L67" s="110">
        <v>3201141</v>
      </c>
    </row>
    <row r="68" spans="1:12" ht="28.5" customHeight="1" x14ac:dyDescent="0.25">
      <c r="A68" t="s">
        <v>242</v>
      </c>
      <c r="B68" s="1">
        <f t="shared" ca="1" si="0"/>
        <v>0</v>
      </c>
      <c r="C68" s="1" t="str">
        <f t="shared" ca="1" si="1"/>
        <v/>
      </c>
      <c r="D68" s="48" t="str">
        <f t="shared" ca="1" si="2"/>
        <v/>
      </c>
      <c r="H68" s="106" t="str">
        <f t="shared" ca="1" si="3"/>
        <v/>
      </c>
      <c r="I68" s="106" t="str">
        <f t="shared" ca="1" si="4"/>
        <v/>
      </c>
      <c r="J68" t="s">
        <v>113</v>
      </c>
      <c r="K68" s="109" t="s">
        <v>372</v>
      </c>
      <c r="L68" s="110">
        <v>126494</v>
      </c>
    </row>
    <row r="69" spans="1:12" ht="28.5" customHeight="1" x14ac:dyDescent="0.25">
      <c r="A69" t="s">
        <v>243</v>
      </c>
      <c r="B69" s="1">
        <f t="shared" ca="1" si="0"/>
        <v>0</v>
      </c>
      <c r="C69" s="1" t="str">
        <f t="shared" ca="1" si="1"/>
        <v/>
      </c>
      <c r="D69" s="48" t="str">
        <f t="shared" ca="1" si="2"/>
        <v/>
      </c>
      <c r="H69" s="106" t="str">
        <f t="shared" ca="1" si="3"/>
        <v/>
      </c>
      <c r="I69" s="106" t="str">
        <f t="shared" ca="1" si="4"/>
        <v/>
      </c>
      <c r="J69" t="s">
        <v>114</v>
      </c>
      <c r="K69" s="109" t="s">
        <v>373</v>
      </c>
      <c r="L69" s="110">
        <v>35611</v>
      </c>
    </row>
    <row r="70" spans="1:12" ht="28.5" customHeight="1" x14ac:dyDescent="0.25">
      <c r="A70" t="s">
        <v>244</v>
      </c>
      <c r="B70" s="1">
        <f t="shared" ca="1" si="0"/>
        <v>0</v>
      </c>
      <c r="C70" s="1" t="str">
        <f t="shared" ca="1" si="1"/>
        <v/>
      </c>
      <c r="D70" s="48" t="str">
        <f t="shared" ca="1" si="2"/>
        <v/>
      </c>
      <c r="H70" s="106" t="str">
        <f t="shared" ca="1" si="3"/>
        <v/>
      </c>
      <c r="I70" s="106" t="str">
        <f t="shared" ca="1" si="4"/>
        <v/>
      </c>
      <c r="J70" t="s">
        <v>115</v>
      </c>
      <c r="K70" s="109" t="s">
        <v>374</v>
      </c>
      <c r="L70" s="110">
        <v>114593</v>
      </c>
    </row>
    <row r="71" spans="1:12" ht="28.5" customHeight="1" x14ac:dyDescent="0.25">
      <c r="A71" t="s">
        <v>245</v>
      </c>
      <c r="B71" s="1">
        <f t="shared" ca="1" si="0"/>
        <v>0</v>
      </c>
      <c r="C71" s="1" t="str">
        <f t="shared" ca="1" si="1"/>
        <v/>
      </c>
      <c r="D71" s="48" t="str">
        <f t="shared" ca="1" si="2"/>
        <v/>
      </c>
      <c r="H71" s="106" t="str">
        <f t="shared" ca="1" si="3"/>
        <v/>
      </c>
      <c r="I71" s="106" t="str">
        <f t="shared" ca="1" si="4"/>
        <v/>
      </c>
      <c r="J71" t="s">
        <v>116</v>
      </c>
      <c r="K71" s="109" t="s">
        <v>375</v>
      </c>
      <c r="L71" s="110">
        <v>1438388</v>
      </c>
    </row>
    <row r="72" spans="1:12" ht="28.5" customHeight="1" x14ac:dyDescent="0.25">
      <c r="A72" t="s">
        <v>246</v>
      </c>
      <c r="B72" s="1">
        <f t="shared" ca="1" si="0"/>
        <v>0</v>
      </c>
      <c r="C72" s="1" t="str">
        <f t="shared" ca="1" si="1"/>
        <v/>
      </c>
      <c r="D72" s="48" t="str">
        <f t="shared" ca="1" si="2"/>
        <v/>
      </c>
      <c r="H72" s="106" t="str">
        <f t="shared" ca="1" si="3"/>
        <v/>
      </c>
      <c r="I72" s="106" t="str">
        <f t="shared" ca="1" si="4"/>
        <v/>
      </c>
      <c r="J72" t="s">
        <v>117</v>
      </c>
      <c r="K72" s="109" t="s">
        <v>376</v>
      </c>
      <c r="L72" s="110">
        <v>16129</v>
      </c>
    </row>
    <row r="73" spans="1:12" ht="28.5" customHeight="1" x14ac:dyDescent="0.25">
      <c r="A73" t="s">
        <v>247</v>
      </c>
      <c r="B73" s="1">
        <f t="shared" ref="B73:B104" ca="1" si="5">INDIRECT("'"&amp;LEFT(A73,4)&amp;"'!J10")</f>
        <v>0</v>
      </c>
      <c r="C73" s="1" t="str">
        <f t="shared" ref="C73:C104" ca="1" si="6">IF(B73&gt;0,L73,"")</f>
        <v/>
      </c>
      <c r="D73" s="48" t="str">
        <f t="shared" ca="1" si="2"/>
        <v/>
      </c>
      <c r="H73" s="106" t="str">
        <f t="shared" ca="1" si="3"/>
        <v/>
      </c>
      <c r="I73" s="106" t="str">
        <f t="shared" ca="1" si="4"/>
        <v/>
      </c>
      <c r="J73" t="s">
        <v>118</v>
      </c>
      <c r="K73" s="109" t="s">
        <v>377</v>
      </c>
      <c r="L73" s="110">
        <v>420700</v>
      </c>
    </row>
    <row r="74" spans="1:12" ht="28.5" customHeight="1" x14ac:dyDescent="0.25">
      <c r="A74" t="s">
        <v>248</v>
      </c>
      <c r="B74" s="1">
        <f t="shared" ca="1" si="5"/>
        <v>0</v>
      </c>
      <c r="C74" s="1" t="str">
        <f t="shared" ca="1" si="6"/>
        <v/>
      </c>
      <c r="D74" s="48" t="str">
        <f t="shared" ca="1" si="2"/>
        <v/>
      </c>
      <c r="H74" s="106" t="str">
        <f t="shared" ca="1" si="3"/>
        <v/>
      </c>
      <c r="I74" s="106" t="str">
        <f t="shared" ca="1" si="4"/>
        <v/>
      </c>
      <c r="J74" t="s">
        <v>119</v>
      </c>
      <c r="K74" s="109" t="s">
        <v>378</v>
      </c>
      <c r="L74" s="110">
        <v>0</v>
      </c>
    </row>
    <row r="75" spans="1:12" ht="28.5" customHeight="1" x14ac:dyDescent="0.25">
      <c r="A75" t="s">
        <v>249</v>
      </c>
      <c r="B75" s="1">
        <f t="shared" ca="1" si="5"/>
        <v>0</v>
      </c>
      <c r="C75" s="1" t="str">
        <f t="shared" ca="1" si="6"/>
        <v/>
      </c>
      <c r="D75" s="48" t="str">
        <f t="shared" ca="1" si="2"/>
        <v/>
      </c>
      <c r="H75" s="106" t="str">
        <f t="shared" ca="1" si="3"/>
        <v/>
      </c>
      <c r="I75" s="106" t="str">
        <f t="shared" ca="1" si="4"/>
        <v/>
      </c>
      <c r="J75" t="s">
        <v>120</v>
      </c>
      <c r="K75" s="109" t="s">
        <v>379</v>
      </c>
      <c r="L75" s="110">
        <v>0</v>
      </c>
    </row>
    <row r="76" spans="1:12" ht="28.5" customHeight="1" x14ac:dyDescent="0.25">
      <c r="A76" t="s">
        <v>250</v>
      </c>
      <c r="B76" s="1">
        <f t="shared" ca="1" si="5"/>
        <v>0</v>
      </c>
      <c r="C76" s="1" t="str">
        <f t="shared" ca="1" si="6"/>
        <v/>
      </c>
      <c r="D76" s="48" t="str">
        <f t="shared" ca="1" si="2"/>
        <v/>
      </c>
      <c r="H76" s="106" t="str">
        <f t="shared" ca="1" si="3"/>
        <v/>
      </c>
      <c r="I76" s="106" t="str">
        <f t="shared" ca="1" si="4"/>
        <v/>
      </c>
      <c r="J76" t="s">
        <v>121</v>
      </c>
      <c r="K76" s="109" t="s">
        <v>380</v>
      </c>
      <c r="L76" s="110">
        <v>0</v>
      </c>
    </row>
    <row r="77" spans="1:12" ht="28.5" customHeight="1" x14ac:dyDescent="0.25">
      <c r="A77" t="s">
        <v>251</v>
      </c>
      <c r="B77" s="1">
        <f t="shared" ca="1" si="5"/>
        <v>0</v>
      </c>
      <c r="C77" s="1" t="str">
        <f t="shared" ca="1" si="6"/>
        <v/>
      </c>
      <c r="D77" s="48" t="str">
        <f t="shared" ca="1" si="2"/>
        <v/>
      </c>
      <c r="H77" s="106" t="str">
        <f t="shared" ca="1" si="3"/>
        <v/>
      </c>
      <c r="I77" s="106" t="str">
        <f t="shared" ca="1" si="4"/>
        <v/>
      </c>
      <c r="J77" t="s">
        <v>122</v>
      </c>
      <c r="K77" s="109" t="s">
        <v>381</v>
      </c>
      <c r="L77" s="110">
        <v>0</v>
      </c>
    </row>
    <row r="78" spans="1:12" ht="28.5" customHeight="1" x14ac:dyDescent="0.25">
      <c r="A78" t="s">
        <v>252</v>
      </c>
      <c r="B78" s="1">
        <f t="shared" ca="1" si="5"/>
        <v>0</v>
      </c>
      <c r="C78" s="1" t="str">
        <f t="shared" ca="1" si="6"/>
        <v/>
      </c>
      <c r="D78" s="48" t="str">
        <f t="shared" ca="1" si="2"/>
        <v/>
      </c>
      <c r="H78" s="106" t="str">
        <f t="shared" ca="1" si="3"/>
        <v/>
      </c>
      <c r="I78" s="106" t="str">
        <f t="shared" ca="1" si="4"/>
        <v/>
      </c>
      <c r="J78" t="s">
        <v>123</v>
      </c>
      <c r="K78" s="109" t="s">
        <v>382</v>
      </c>
      <c r="L78" s="110">
        <v>0</v>
      </c>
    </row>
    <row r="79" spans="1:12" ht="28.5" customHeight="1" x14ac:dyDescent="0.25">
      <c r="A79" t="s">
        <v>253</v>
      </c>
      <c r="B79" s="1">
        <f t="shared" ca="1" si="5"/>
        <v>0</v>
      </c>
      <c r="C79" s="1" t="str">
        <f t="shared" ca="1" si="6"/>
        <v/>
      </c>
      <c r="D79" s="48" t="str">
        <f t="shared" ca="1" si="2"/>
        <v/>
      </c>
      <c r="H79" s="106" t="str">
        <f t="shared" ca="1" si="3"/>
        <v/>
      </c>
      <c r="I79" s="106" t="str">
        <f t="shared" ca="1" si="4"/>
        <v/>
      </c>
      <c r="J79" t="s">
        <v>124</v>
      </c>
      <c r="K79" s="109" t="s">
        <v>383</v>
      </c>
      <c r="L79" s="110">
        <v>0</v>
      </c>
    </row>
    <row r="80" spans="1:12" ht="28.5" customHeight="1" x14ac:dyDescent="0.25">
      <c r="A80" t="s">
        <v>254</v>
      </c>
      <c r="B80" s="1">
        <f t="shared" ca="1" si="5"/>
        <v>0</v>
      </c>
      <c r="C80" s="1" t="str">
        <f t="shared" ca="1" si="6"/>
        <v/>
      </c>
      <c r="D80" s="48" t="str">
        <f t="shared" ca="1" si="2"/>
        <v/>
      </c>
      <c r="H80" s="106" t="str">
        <f t="shared" ca="1" si="3"/>
        <v/>
      </c>
      <c r="I80" s="106" t="str">
        <f t="shared" ca="1" si="4"/>
        <v/>
      </c>
      <c r="J80" t="s">
        <v>125</v>
      </c>
      <c r="K80" s="109" t="s">
        <v>384</v>
      </c>
      <c r="L80" s="110">
        <v>0</v>
      </c>
    </row>
    <row r="81" spans="1:12" ht="28.5" customHeight="1" x14ac:dyDescent="0.25">
      <c r="A81" t="s">
        <v>255</v>
      </c>
      <c r="B81" s="1">
        <f t="shared" ca="1" si="5"/>
        <v>0</v>
      </c>
      <c r="C81" s="1" t="str">
        <f t="shared" ca="1" si="6"/>
        <v/>
      </c>
      <c r="D81" s="48" t="str">
        <f t="shared" ca="1" si="2"/>
        <v/>
      </c>
      <c r="H81" s="106" t="str">
        <f t="shared" ca="1" si="3"/>
        <v/>
      </c>
      <c r="I81" s="106" t="str">
        <f t="shared" ca="1" si="4"/>
        <v/>
      </c>
      <c r="J81" t="s">
        <v>126</v>
      </c>
      <c r="K81" s="109" t="s">
        <v>385</v>
      </c>
      <c r="L81" s="110">
        <v>0</v>
      </c>
    </row>
    <row r="82" spans="1:12" ht="28.5" customHeight="1" x14ac:dyDescent="0.25">
      <c r="A82" t="s">
        <v>256</v>
      </c>
      <c r="B82" s="1">
        <f t="shared" ca="1" si="5"/>
        <v>0</v>
      </c>
      <c r="C82" s="1" t="str">
        <f t="shared" ca="1" si="6"/>
        <v/>
      </c>
      <c r="D82" s="48" t="str">
        <f t="shared" ca="1" si="2"/>
        <v/>
      </c>
      <c r="H82" s="106" t="str">
        <f t="shared" ca="1" si="3"/>
        <v/>
      </c>
      <c r="I82" s="106" t="str">
        <f t="shared" ca="1" si="4"/>
        <v/>
      </c>
      <c r="J82" t="s">
        <v>127</v>
      </c>
      <c r="K82" s="109" t="s">
        <v>386</v>
      </c>
      <c r="L82" s="110">
        <v>0</v>
      </c>
    </row>
    <row r="83" spans="1:12" ht="28.5" customHeight="1" x14ac:dyDescent="0.25">
      <c r="A83" t="s">
        <v>257</v>
      </c>
      <c r="B83" s="1">
        <f t="shared" ca="1" si="5"/>
        <v>0</v>
      </c>
      <c r="C83" s="1" t="str">
        <f t="shared" ca="1" si="6"/>
        <v/>
      </c>
      <c r="D83" s="48" t="str">
        <f t="shared" ca="1" si="2"/>
        <v/>
      </c>
      <c r="H83" s="106" t="str">
        <f t="shared" ca="1" si="3"/>
        <v/>
      </c>
      <c r="I83" s="106" t="str">
        <f t="shared" ca="1" si="4"/>
        <v/>
      </c>
      <c r="J83" t="s">
        <v>128</v>
      </c>
      <c r="K83" s="109" t="s">
        <v>387</v>
      </c>
      <c r="L83" s="110">
        <v>0</v>
      </c>
    </row>
    <row r="84" spans="1:12" ht="28.5" customHeight="1" x14ac:dyDescent="0.25">
      <c r="A84" t="s">
        <v>258</v>
      </c>
      <c r="B84" s="1">
        <f t="shared" ca="1" si="5"/>
        <v>0</v>
      </c>
      <c r="C84" s="1" t="str">
        <f t="shared" ca="1" si="6"/>
        <v/>
      </c>
      <c r="D84" s="48" t="str">
        <f t="shared" ca="1" si="2"/>
        <v/>
      </c>
      <c r="H84" s="106" t="str">
        <f t="shared" ca="1" si="3"/>
        <v/>
      </c>
      <c r="I84" s="106" t="str">
        <f t="shared" ca="1" si="4"/>
        <v/>
      </c>
      <c r="J84" t="s">
        <v>129</v>
      </c>
      <c r="K84" s="109" t="s">
        <v>388</v>
      </c>
      <c r="L84" s="110">
        <v>450673</v>
      </c>
    </row>
    <row r="85" spans="1:12" ht="28.5" customHeight="1" x14ac:dyDescent="0.25">
      <c r="A85" t="s">
        <v>259</v>
      </c>
      <c r="B85" s="1">
        <f t="shared" ca="1" si="5"/>
        <v>0</v>
      </c>
      <c r="C85" s="1" t="str">
        <f t="shared" ca="1" si="6"/>
        <v/>
      </c>
      <c r="D85" s="48" t="str">
        <f t="shared" ca="1" si="2"/>
        <v/>
      </c>
      <c r="H85" s="106" t="str">
        <f t="shared" ca="1" si="3"/>
        <v/>
      </c>
      <c r="I85" s="106" t="str">
        <f t="shared" ca="1" si="4"/>
        <v/>
      </c>
      <c r="J85" t="s">
        <v>130</v>
      </c>
      <c r="K85" s="109" t="s">
        <v>389</v>
      </c>
      <c r="L85" s="110">
        <v>0</v>
      </c>
    </row>
    <row r="86" spans="1:12" ht="28.5" customHeight="1" x14ac:dyDescent="0.25">
      <c r="A86" t="s">
        <v>260</v>
      </c>
      <c r="B86" s="1">
        <f t="shared" ca="1" si="5"/>
        <v>0</v>
      </c>
      <c r="C86" s="1" t="str">
        <f t="shared" ca="1" si="6"/>
        <v/>
      </c>
      <c r="D86" s="48" t="str">
        <f t="shared" ca="1" si="2"/>
        <v/>
      </c>
      <c r="H86" s="106" t="str">
        <f t="shared" ca="1" si="3"/>
        <v/>
      </c>
      <c r="I86" s="106" t="str">
        <f t="shared" ca="1" si="4"/>
        <v/>
      </c>
      <c r="J86" t="s">
        <v>131</v>
      </c>
      <c r="K86" s="109" t="s">
        <v>390</v>
      </c>
      <c r="L86" s="110">
        <v>0</v>
      </c>
    </row>
    <row r="87" spans="1:12" ht="28.5" customHeight="1" x14ac:dyDescent="0.25">
      <c r="A87" t="s">
        <v>261</v>
      </c>
      <c r="B87" s="1">
        <f t="shared" ca="1" si="5"/>
        <v>0</v>
      </c>
      <c r="C87" s="1" t="str">
        <f t="shared" ca="1" si="6"/>
        <v/>
      </c>
      <c r="D87" s="48" t="str">
        <f t="shared" ca="1" si="2"/>
        <v/>
      </c>
      <c r="H87" s="106" t="str">
        <f t="shared" ca="1" si="3"/>
        <v/>
      </c>
      <c r="I87" s="106" t="str">
        <f t="shared" ca="1" si="4"/>
        <v/>
      </c>
      <c r="J87" t="s">
        <v>132</v>
      </c>
      <c r="K87" s="109" t="s">
        <v>391</v>
      </c>
      <c r="L87" s="110">
        <v>0</v>
      </c>
    </row>
    <row r="88" spans="1:12" ht="28.5" customHeight="1" x14ac:dyDescent="0.25">
      <c r="A88" t="s">
        <v>262</v>
      </c>
      <c r="B88" s="1">
        <f t="shared" ca="1" si="5"/>
        <v>0</v>
      </c>
      <c r="C88" s="1" t="str">
        <f t="shared" ca="1" si="6"/>
        <v/>
      </c>
      <c r="D88" s="48" t="str">
        <f t="shared" ca="1" si="2"/>
        <v/>
      </c>
      <c r="H88" s="106" t="str">
        <f t="shared" ca="1" si="3"/>
        <v/>
      </c>
      <c r="I88" s="106" t="str">
        <f t="shared" ca="1" si="4"/>
        <v/>
      </c>
      <c r="J88" t="s">
        <v>133</v>
      </c>
      <c r="K88" s="109" t="s">
        <v>392</v>
      </c>
      <c r="L88" s="110">
        <v>0</v>
      </c>
    </row>
    <row r="89" spans="1:12" ht="28.5" customHeight="1" x14ac:dyDescent="0.25">
      <c r="A89" t="s">
        <v>263</v>
      </c>
      <c r="B89" s="1">
        <f t="shared" ca="1" si="5"/>
        <v>0</v>
      </c>
      <c r="C89" s="1" t="str">
        <f t="shared" ca="1" si="6"/>
        <v/>
      </c>
      <c r="D89" s="48" t="str">
        <f t="shared" ca="1" si="2"/>
        <v/>
      </c>
      <c r="H89" s="106" t="str">
        <f t="shared" ca="1" si="3"/>
        <v/>
      </c>
      <c r="I89" s="106" t="str">
        <f t="shared" ca="1" si="4"/>
        <v/>
      </c>
      <c r="J89" t="s">
        <v>134</v>
      </c>
      <c r="K89" s="109" t="s">
        <v>393</v>
      </c>
      <c r="L89" s="110">
        <v>0</v>
      </c>
    </row>
    <row r="90" spans="1:12" ht="28.5" customHeight="1" x14ac:dyDescent="0.25">
      <c r="A90" t="s">
        <v>264</v>
      </c>
      <c r="B90" s="1">
        <f t="shared" ca="1" si="5"/>
        <v>0</v>
      </c>
      <c r="C90" s="1" t="str">
        <f t="shared" ca="1" si="6"/>
        <v/>
      </c>
      <c r="D90" s="48" t="str">
        <f t="shared" ca="1" si="2"/>
        <v/>
      </c>
      <c r="H90" s="106" t="str">
        <f t="shared" ca="1" si="3"/>
        <v/>
      </c>
      <c r="I90" s="106" t="str">
        <f t="shared" ca="1" si="4"/>
        <v/>
      </c>
      <c r="J90" t="s">
        <v>135</v>
      </c>
      <c r="K90" s="109" t="s">
        <v>394</v>
      </c>
      <c r="L90" s="110">
        <v>0</v>
      </c>
    </row>
    <row r="91" spans="1:12" ht="28.5" customHeight="1" x14ac:dyDescent="0.25">
      <c r="A91" t="s">
        <v>265</v>
      </c>
      <c r="B91" s="1">
        <f t="shared" ca="1" si="5"/>
        <v>0</v>
      </c>
      <c r="C91" s="1" t="str">
        <f t="shared" ca="1" si="6"/>
        <v/>
      </c>
      <c r="D91" s="48" t="str">
        <f t="shared" ca="1" si="2"/>
        <v/>
      </c>
      <c r="H91" s="106" t="str">
        <f t="shared" ca="1" si="3"/>
        <v/>
      </c>
      <c r="I91" s="106" t="str">
        <f t="shared" ca="1" si="4"/>
        <v/>
      </c>
      <c r="J91" t="s">
        <v>136</v>
      </c>
      <c r="K91" s="109" t="s">
        <v>395</v>
      </c>
      <c r="L91" s="110">
        <v>0</v>
      </c>
    </row>
    <row r="92" spans="1:12" ht="28.5" customHeight="1" x14ac:dyDescent="0.25">
      <c r="A92" t="s">
        <v>266</v>
      </c>
      <c r="B92" s="1">
        <f t="shared" ca="1" si="5"/>
        <v>0</v>
      </c>
      <c r="C92" s="1" t="str">
        <f t="shared" ca="1" si="6"/>
        <v/>
      </c>
      <c r="D92" s="48" t="str">
        <f t="shared" ca="1" si="2"/>
        <v/>
      </c>
      <c r="H92" s="106" t="str">
        <f t="shared" ca="1" si="3"/>
        <v/>
      </c>
      <c r="I92" s="106" t="str">
        <f t="shared" ca="1" si="4"/>
        <v/>
      </c>
      <c r="J92" t="s">
        <v>137</v>
      </c>
      <c r="K92" s="109" t="s">
        <v>396</v>
      </c>
      <c r="L92" s="110">
        <v>15405</v>
      </c>
    </row>
    <row r="93" spans="1:12" ht="28.5" customHeight="1" x14ac:dyDescent="0.25">
      <c r="A93" t="s">
        <v>267</v>
      </c>
      <c r="B93" s="1">
        <f t="shared" ca="1" si="5"/>
        <v>0</v>
      </c>
      <c r="C93" s="1" t="str">
        <f t="shared" ca="1" si="6"/>
        <v/>
      </c>
      <c r="D93" s="48" t="str">
        <f t="shared" ca="1" si="2"/>
        <v/>
      </c>
      <c r="H93" s="106" t="str">
        <f t="shared" ca="1" si="3"/>
        <v/>
      </c>
      <c r="I93" s="106" t="str">
        <f t="shared" ca="1" si="4"/>
        <v/>
      </c>
      <c r="J93" t="s">
        <v>138</v>
      </c>
      <c r="K93" s="109" t="s">
        <v>397</v>
      </c>
      <c r="L93" s="110">
        <v>0</v>
      </c>
    </row>
    <row r="94" spans="1:12" ht="28.5" customHeight="1" x14ac:dyDescent="0.25">
      <c r="A94" t="s">
        <v>268</v>
      </c>
      <c r="B94" s="1">
        <f t="shared" ca="1" si="5"/>
        <v>0</v>
      </c>
      <c r="C94" s="1" t="str">
        <f t="shared" ca="1" si="6"/>
        <v/>
      </c>
      <c r="D94" s="48" t="str">
        <f t="shared" ca="1" si="2"/>
        <v/>
      </c>
      <c r="H94" s="106" t="str">
        <f t="shared" ca="1" si="3"/>
        <v/>
      </c>
      <c r="I94" s="106" t="str">
        <f t="shared" ca="1" si="4"/>
        <v/>
      </c>
      <c r="J94" t="s">
        <v>139</v>
      </c>
      <c r="K94" s="109" t="s">
        <v>398</v>
      </c>
      <c r="L94" s="110">
        <v>0</v>
      </c>
    </row>
    <row r="95" spans="1:12" ht="28.5" customHeight="1" x14ac:dyDescent="0.25">
      <c r="A95" t="s">
        <v>269</v>
      </c>
      <c r="B95" s="1">
        <f t="shared" ca="1" si="5"/>
        <v>0</v>
      </c>
      <c r="C95" s="1" t="str">
        <f t="shared" ca="1" si="6"/>
        <v/>
      </c>
      <c r="D95" s="48" t="str">
        <f t="shared" ca="1" si="2"/>
        <v/>
      </c>
      <c r="H95" s="106" t="str">
        <f t="shared" ca="1" si="3"/>
        <v/>
      </c>
      <c r="I95" s="106" t="str">
        <f t="shared" ca="1" si="4"/>
        <v/>
      </c>
      <c r="J95" t="s">
        <v>140</v>
      </c>
      <c r="K95" s="109" t="s">
        <v>399</v>
      </c>
      <c r="L95" s="110">
        <v>0</v>
      </c>
    </row>
    <row r="96" spans="1:12" ht="28.5" customHeight="1" x14ac:dyDescent="0.25">
      <c r="A96" t="s">
        <v>270</v>
      </c>
      <c r="B96" s="1">
        <f t="shared" ca="1" si="5"/>
        <v>0</v>
      </c>
      <c r="C96" s="1" t="str">
        <f t="shared" ca="1" si="6"/>
        <v/>
      </c>
      <c r="D96" s="48" t="str">
        <f t="shared" ca="1" si="2"/>
        <v/>
      </c>
      <c r="H96" s="106" t="str">
        <f t="shared" ca="1" si="3"/>
        <v/>
      </c>
      <c r="I96" s="106" t="str">
        <f t="shared" ca="1" si="4"/>
        <v/>
      </c>
      <c r="J96" t="s">
        <v>141</v>
      </c>
      <c r="K96" s="109" t="s">
        <v>400</v>
      </c>
      <c r="L96" s="110">
        <v>0</v>
      </c>
    </row>
    <row r="97" spans="1:12" ht="28.5" customHeight="1" x14ac:dyDescent="0.25">
      <c r="A97" t="s">
        <v>271</v>
      </c>
      <c r="B97" s="1">
        <f t="shared" ca="1" si="5"/>
        <v>0</v>
      </c>
      <c r="C97" s="1" t="str">
        <f t="shared" ca="1" si="6"/>
        <v/>
      </c>
      <c r="D97" s="48" t="str">
        <f t="shared" ca="1" si="2"/>
        <v/>
      </c>
      <c r="H97" s="106" t="str">
        <f t="shared" ca="1" si="3"/>
        <v/>
      </c>
      <c r="I97" s="106" t="str">
        <f t="shared" ca="1" si="4"/>
        <v/>
      </c>
      <c r="J97" t="s">
        <v>142</v>
      </c>
      <c r="K97" s="109" t="s">
        <v>401</v>
      </c>
      <c r="L97" s="110">
        <v>17012</v>
      </c>
    </row>
    <row r="98" spans="1:12" ht="28.5" customHeight="1" x14ac:dyDescent="0.25">
      <c r="A98" t="s">
        <v>272</v>
      </c>
      <c r="B98" s="1">
        <f t="shared" ca="1" si="5"/>
        <v>0</v>
      </c>
      <c r="C98" s="1" t="str">
        <f t="shared" ca="1" si="6"/>
        <v/>
      </c>
      <c r="D98" s="48" t="str">
        <f t="shared" ca="1" si="2"/>
        <v/>
      </c>
      <c r="H98" s="106" t="str">
        <f t="shared" ca="1" si="3"/>
        <v/>
      </c>
      <c r="I98" s="106" t="str">
        <f t="shared" ca="1" si="4"/>
        <v/>
      </c>
      <c r="J98" t="s">
        <v>143</v>
      </c>
      <c r="K98" s="109" t="s">
        <v>402</v>
      </c>
      <c r="L98" s="110">
        <v>0</v>
      </c>
    </row>
    <row r="99" spans="1:12" ht="28.5" customHeight="1" x14ac:dyDescent="0.25">
      <c r="A99" t="s">
        <v>273</v>
      </c>
      <c r="B99" s="1">
        <f t="shared" ca="1" si="5"/>
        <v>0</v>
      </c>
      <c r="C99" s="1" t="str">
        <f t="shared" ca="1" si="6"/>
        <v/>
      </c>
      <c r="D99" s="48" t="str">
        <f t="shared" ca="1" si="2"/>
        <v/>
      </c>
      <c r="H99" s="106" t="str">
        <f t="shared" ca="1" si="3"/>
        <v/>
      </c>
      <c r="I99" s="106" t="str">
        <f t="shared" ca="1" si="4"/>
        <v/>
      </c>
      <c r="J99" t="s">
        <v>144</v>
      </c>
      <c r="K99" s="109" t="s">
        <v>403</v>
      </c>
      <c r="L99" s="110">
        <v>0</v>
      </c>
    </row>
    <row r="100" spans="1:12" ht="28.5" customHeight="1" x14ac:dyDescent="0.25">
      <c r="A100" t="s">
        <v>274</v>
      </c>
      <c r="B100" s="1">
        <f t="shared" ca="1" si="5"/>
        <v>0</v>
      </c>
      <c r="C100" s="1" t="str">
        <f t="shared" ca="1" si="6"/>
        <v/>
      </c>
      <c r="D100" s="48" t="str">
        <f t="shared" ca="1" si="2"/>
        <v/>
      </c>
      <c r="H100" s="106" t="str">
        <f t="shared" ca="1" si="3"/>
        <v/>
      </c>
      <c r="I100" s="106" t="str">
        <f t="shared" ca="1" si="4"/>
        <v/>
      </c>
      <c r="J100" t="s">
        <v>145</v>
      </c>
      <c r="K100" s="109" t="s">
        <v>404</v>
      </c>
      <c r="L100" s="110">
        <v>36405</v>
      </c>
    </row>
    <row r="101" spans="1:12" ht="28.5" customHeight="1" x14ac:dyDescent="0.25">
      <c r="A101" t="s">
        <v>275</v>
      </c>
      <c r="B101" s="1">
        <f t="shared" ca="1" si="5"/>
        <v>0</v>
      </c>
      <c r="C101" s="1" t="str">
        <f t="shared" ca="1" si="6"/>
        <v/>
      </c>
      <c r="D101" s="48" t="str">
        <f t="shared" ca="1" si="2"/>
        <v/>
      </c>
      <c r="H101" s="106" t="str">
        <f t="shared" ca="1" si="3"/>
        <v/>
      </c>
      <c r="I101" s="106" t="str">
        <f t="shared" ca="1" si="4"/>
        <v/>
      </c>
      <c r="J101" t="s">
        <v>146</v>
      </c>
      <c r="K101" s="109" t="s">
        <v>405</v>
      </c>
      <c r="L101" s="110">
        <v>28492</v>
      </c>
    </row>
    <row r="102" spans="1:12" ht="28.5" customHeight="1" x14ac:dyDescent="0.25">
      <c r="A102" t="s">
        <v>276</v>
      </c>
      <c r="B102" s="1">
        <f t="shared" ca="1" si="5"/>
        <v>0</v>
      </c>
      <c r="C102" s="1" t="str">
        <f t="shared" ca="1" si="6"/>
        <v/>
      </c>
      <c r="D102" s="48" t="str">
        <f t="shared" ca="1" si="2"/>
        <v/>
      </c>
      <c r="H102" s="106" t="str">
        <f t="shared" ca="1" si="3"/>
        <v/>
      </c>
      <c r="I102" s="106" t="str">
        <f t="shared" ca="1" si="4"/>
        <v/>
      </c>
      <c r="J102" t="s">
        <v>147</v>
      </c>
      <c r="K102" s="109" t="s">
        <v>406</v>
      </c>
      <c r="L102" s="110">
        <v>38569</v>
      </c>
    </row>
    <row r="103" spans="1:12" ht="28.5" customHeight="1" x14ac:dyDescent="0.25">
      <c r="A103" t="s">
        <v>277</v>
      </c>
      <c r="B103" s="1">
        <f t="shared" ca="1" si="5"/>
        <v>0</v>
      </c>
      <c r="C103" s="1" t="str">
        <f t="shared" ca="1" si="6"/>
        <v/>
      </c>
      <c r="D103" s="48" t="str">
        <f t="shared" ca="1" si="2"/>
        <v/>
      </c>
      <c r="H103" s="106" t="str">
        <f t="shared" ca="1" si="3"/>
        <v/>
      </c>
      <c r="I103" s="106" t="str">
        <f t="shared" ca="1" si="4"/>
        <v/>
      </c>
      <c r="J103" t="s">
        <v>148</v>
      </c>
      <c r="K103" s="109" t="s">
        <v>407</v>
      </c>
      <c r="L103" s="110">
        <v>0</v>
      </c>
    </row>
    <row r="104" spans="1:12" ht="28.5" customHeight="1" x14ac:dyDescent="0.25">
      <c r="A104" t="s">
        <v>278</v>
      </c>
      <c r="B104" s="1">
        <f t="shared" ca="1" si="5"/>
        <v>0</v>
      </c>
      <c r="C104" s="1" t="str">
        <f t="shared" ca="1" si="6"/>
        <v/>
      </c>
      <c r="D104" s="48" t="str">
        <f t="shared" ca="1" si="2"/>
        <v/>
      </c>
      <c r="H104" s="106" t="str">
        <f t="shared" ca="1" si="3"/>
        <v/>
      </c>
      <c r="I104" s="106" t="str">
        <f t="shared" ca="1" si="4"/>
        <v/>
      </c>
      <c r="J104" t="s">
        <v>149</v>
      </c>
      <c r="K104" s="109" t="s">
        <v>408</v>
      </c>
      <c r="L104" s="110">
        <v>0</v>
      </c>
    </row>
    <row r="105" spans="1:12" ht="28.5" customHeight="1" x14ac:dyDescent="0.25">
      <c r="A105" t="s">
        <v>279</v>
      </c>
      <c r="B105" s="1">
        <f t="shared" ref="B105:B136" ca="1" si="7">INDIRECT("'"&amp;LEFT(A105,4)&amp;"'!J10")</f>
        <v>0</v>
      </c>
      <c r="C105" s="1" t="str">
        <f t="shared" ref="C105:C136" ca="1" si="8">IF(B105&gt;0,L105,"")</f>
        <v/>
      </c>
      <c r="D105" s="48" t="str">
        <f t="shared" ref="D105:D168" ca="1" si="9">IF(H105="Nie wszystkie wymagane pola zostały wypełnione",IF(I105="Przekroczona ilość liczb po przecinku w przynajmniej jednej cenie",H105 &amp;" oraz "&amp;I105,"Nie wszystkie wymagane pola zostały wypełnione"),IF(I105="Przekroczona ilość liczb po przecinku w przynajmniej jednej cenie",I105,""))</f>
        <v/>
      </c>
      <c r="H105" s="106" t="str">
        <f t="shared" ca="1" si="3"/>
        <v/>
      </c>
      <c r="I105" s="106" t="str">
        <f t="shared" ca="1" si="4"/>
        <v/>
      </c>
      <c r="J105" t="s">
        <v>150</v>
      </c>
      <c r="K105" s="109" t="s">
        <v>409</v>
      </c>
      <c r="L105" s="110">
        <v>0</v>
      </c>
    </row>
    <row r="106" spans="1:12" ht="28.5" customHeight="1" x14ac:dyDescent="0.25">
      <c r="A106" t="s">
        <v>280</v>
      </c>
      <c r="B106" s="1">
        <f t="shared" ca="1" si="7"/>
        <v>0</v>
      </c>
      <c r="C106" s="1" t="str">
        <f t="shared" ca="1" si="8"/>
        <v/>
      </c>
      <c r="D106" s="48" t="str">
        <f t="shared" ca="1" si="9"/>
        <v/>
      </c>
      <c r="H106" s="106" t="str">
        <f t="shared" ref="H106:H169" ca="1" si="10">IF(B106&gt;0,INDIRECT("'"&amp;LEFT(A106,4)&amp;"'!e5"),"")</f>
        <v/>
      </c>
      <c r="I106" s="106" t="str">
        <f t="shared" ref="I106:I169" ca="1" si="11">IF(B106&gt;0,INDIRECT("'"&amp;LEFT(A106,4)&amp;"'!e7"),"")</f>
        <v/>
      </c>
      <c r="J106" t="s">
        <v>151</v>
      </c>
      <c r="K106" s="109" t="s">
        <v>410</v>
      </c>
      <c r="L106" s="110">
        <v>0</v>
      </c>
    </row>
    <row r="107" spans="1:12" ht="28.5" customHeight="1" x14ac:dyDescent="0.25">
      <c r="A107" t="s">
        <v>281</v>
      </c>
      <c r="B107" s="1">
        <f t="shared" ca="1" si="7"/>
        <v>0</v>
      </c>
      <c r="C107" s="1" t="str">
        <f t="shared" ca="1" si="8"/>
        <v/>
      </c>
      <c r="D107" s="48" t="str">
        <f t="shared" ca="1" si="9"/>
        <v/>
      </c>
      <c r="H107" s="106" t="str">
        <f t="shared" ca="1" si="10"/>
        <v/>
      </c>
      <c r="I107" s="106" t="str">
        <f t="shared" ca="1" si="11"/>
        <v/>
      </c>
      <c r="J107" t="s">
        <v>152</v>
      </c>
      <c r="K107" s="109" t="s">
        <v>411</v>
      </c>
      <c r="L107" s="110">
        <v>0</v>
      </c>
    </row>
    <row r="108" spans="1:12" ht="28.5" customHeight="1" x14ac:dyDescent="0.25">
      <c r="A108" t="s">
        <v>282</v>
      </c>
      <c r="B108" s="1">
        <f t="shared" ca="1" si="7"/>
        <v>0</v>
      </c>
      <c r="C108" s="1" t="str">
        <f t="shared" ca="1" si="8"/>
        <v/>
      </c>
      <c r="D108" s="48" t="str">
        <f t="shared" ca="1" si="9"/>
        <v/>
      </c>
      <c r="H108" s="106" t="str">
        <f t="shared" ca="1" si="10"/>
        <v/>
      </c>
      <c r="I108" s="106" t="str">
        <f t="shared" ca="1" si="11"/>
        <v/>
      </c>
      <c r="J108" t="s">
        <v>153</v>
      </c>
      <c r="K108" s="109" t="s">
        <v>412</v>
      </c>
      <c r="L108" s="110">
        <v>79459</v>
      </c>
    </row>
    <row r="109" spans="1:12" ht="28.5" customHeight="1" x14ac:dyDescent="0.25">
      <c r="A109" t="s">
        <v>283</v>
      </c>
      <c r="B109" s="1">
        <f t="shared" ca="1" si="7"/>
        <v>0</v>
      </c>
      <c r="C109" s="1" t="str">
        <f t="shared" ca="1" si="8"/>
        <v/>
      </c>
      <c r="D109" s="48" t="str">
        <f t="shared" ca="1" si="9"/>
        <v/>
      </c>
      <c r="H109" s="106" t="str">
        <f t="shared" ca="1" si="10"/>
        <v/>
      </c>
      <c r="I109" s="106" t="str">
        <f t="shared" ca="1" si="11"/>
        <v/>
      </c>
      <c r="J109" t="s">
        <v>154</v>
      </c>
      <c r="K109" s="109" t="s">
        <v>413</v>
      </c>
      <c r="L109" s="110">
        <v>45276</v>
      </c>
    </row>
    <row r="110" spans="1:12" ht="28.5" customHeight="1" x14ac:dyDescent="0.25">
      <c r="A110" t="s">
        <v>284</v>
      </c>
      <c r="B110" s="1">
        <f t="shared" ca="1" si="7"/>
        <v>0</v>
      </c>
      <c r="C110" s="1" t="str">
        <f t="shared" ca="1" si="8"/>
        <v/>
      </c>
      <c r="D110" s="48" t="str">
        <f t="shared" ca="1" si="9"/>
        <v/>
      </c>
      <c r="H110" s="106" t="str">
        <f t="shared" ca="1" si="10"/>
        <v/>
      </c>
      <c r="I110" s="106" t="str">
        <f t="shared" ca="1" si="11"/>
        <v/>
      </c>
      <c r="J110" t="s">
        <v>155</v>
      </c>
      <c r="K110" s="109" t="s">
        <v>414</v>
      </c>
      <c r="L110" s="110">
        <v>0</v>
      </c>
    </row>
    <row r="111" spans="1:12" ht="28.5" customHeight="1" x14ac:dyDescent="0.25">
      <c r="A111" t="s">
        <v>285</v>
      </c>
      <c r="B111" s="1">
        <f t="shared" ca="1" si="7"/>
        <v>0</v>
      </c>
      <c r="C111" s="1" t="str">
        <f t="shared" ca="1" si="8"/>
        <v/>
      </c>
      <c r="D111" s="48" t="str">
        <f t="shared" ca="1" si="9"/>
        <v/>
      </c>
      <c r="H111" s="106" t="str">
        <f t="shared" ca="1" si="10"/>
        <v/>
      </c>
      <c r="I111" s="106" t="str">
        <f t="shared" ca="1" si="11"/>
        <v/>
      </c>
      <c r="J111" t="s">
        <v>156</v>
      </c>
      <c r="K111" s="109" t="s">
        <v>415</v>
      </c>
      <c r="L111" s="110">
        <v>0</v>
      </c>
    </row>
    <row r="112" spans="1:12" ht="28.5" customHeight="1" x14ac:dyDescent="0.25">
      <c r="A112" t="s">
        <v>286</v>
      </c>
      <c r="B112" s="1">
        <f t="shared" ca="1" si="7"/>
        <v>0</v>
      </c>
      <c r="C112" s="1" t="str">
        <f t="shared" ca="1" si="8"/>
        <v/>
      </c>
      <c r="D112" s="48" t="str">
        <f t="shared" ca="1" si="9"/>
        <v/>
      </c>
      <c r="H112" s="106" t="str">
        <f t="shared" ca="1" si="10"/>
        <v/>
      </c>
      <c r="I112" s="106" t="str">
        <f t="shared" ca="1" si="11"/>
        <v/>
      </c>
      <c r="J112" t="s">
        <v>157</v>
      </c>
      <c r="K112" s="109" t="s">
        <v>416</v>
      </c>
      <c r="L112" s="110">
        <v>0</v>
      </c>
    </row>
    <row r="113" spans="1:12" ht="28.5" customHeight="1" x14ac:dyDescent="0.25">
      <c r="A113" t="s">
        <v>287</v>
      </c>
      <c r="B113" s="1">
        <f t="shared" ca="1" si="7"/>
        <v>0</v>
      </c>
      <c r="C113" s="1" t="str">
        <f t="shared" ca="1" si="8"/>
        <v/>
      </c>
      <c r="D113" s="48" t="str">
        <f t="shared" ca="1" si="9"/>
        <v/>
      </c>
      <c r="H113" s="106" t="str">
        <f t="shared" ca="1" si="10"/>
        <v/>
      </c>
      <c r="I113" s="106" t="str">
        <f t="shared" ca="1" si="11"/>
        <v/>
      </c>
      <c r="J113" t="s">
        <v>158</v>
      </c>
      <c r="K113" s="109" t="s">
        <v>417</v>
      </c>
      <c r="L113" s="110">
        <v>29507</v>
      </c>
    </row>
    <row r="114" spans="1:12" ht="28.5" customHeight="1" x14ac:dyDescent="0.25">
      <c r="A114" t="s">
        <v>288</v>
      </c>
      <c r="B114" s="1">
        <f t="shared" ca="1" si="7"/>
        <v>0</v>
      </c>
      <c r="C114" s="1" t="str">
        <f t="shared" ca="1" si="8"/>
        <v/>
      </c>
      <c r="D114" s="48" t="str">
        <f t="shared" ca="1" si="9"/>
        <v/>
      </c>
      <c r="H114" s="106" t="str">
        <f t="shared" ca="1" si="10"/>
        <v/>
      </c>
      <c r="I114" s="106" t="str">
        <f t="shared" ca="1" si="11"/>
        <v/>
      </c>
      <c r="J114" t="s">
        <v>159</v>
      </c>
      <c r="K114" s="109" t="s">
        <v>418</v>
      </c>
      <c r="L114" s="110">
        <v>0</v>
      </c>
    </row>
    <row r="115" spans="1:12" ht="28.5" customHeight="1" x14ac:dyDescent="0.25">
      <c r="A115" t="s">
        <v>289</v>
      </c>
      <c r="B115" s="1">
        <f t="shared" ca="1" si="7"/>
        <v>0</v>
      </c>
      <c r="C115" s="1" t="str">
        <f t="shared" ca="1" si="8"/>
        <v/>
      </c>
      <c r="D115" s="48" t="str">
        <f t="shared" ca="1" si="9"/>
        <v/>
      </c>
      <c r="H115" s="106" t="str">
        <f t="shared" ca="1" si="10"/>
        <v/>
      </c>
      <c r="I115" s="106" t="str">
        <f t="shared" ca="1" si="11"/>
        <v/>
      </c>
      <c r="J115" t="s">
        <v>160</v>
      </c>
      <c r="K115" s="109" t="s">
        <v>419</v>
      </c>
      <c r="L115" s="110">
        <v>0</v>
      </c>
    </row>
    <row r="116" spans="1:12" ht="28.5" customHeight="1" x14ac:dyDescent="0.25">
      <c r="A116" t="s">
        <v>290</v>
      </c>
      <c r="B116" s="1">
        <f t="shared" ca="1" si="7"/>
        <v>0</v>
      </c>
      <c r="C116" s="1" t="str">
        <f t="shared" ca="1" si="8"/>
        <v/>
      </c>
      <c r="D116" s="48" t="str">
        <f t="shared" ca="1" si="9"/>
        <v/>
      </c>
      <c r="H116" s="106" t="str">
        <f t="shared" ca="1" si="10"/>
        <v/>
      </c>
      <c r="I116" s="106" t="str">
        <f t="shared" ca="1" si="11"/>
        <v/>
      </c>
      <c r="J116" t="s">
        <v>161</v>
      </c>
      <c r="K116" s="109" t="s">
        <v>420</v>
      </c>
      <c r="L116" s="110">
        <v>862385</v>
      </c>
    </row>
    <row r="117" spans="1:12" ht="28.5" customHeight="1" x14ac:dyDescent="0.25">
      <c r="A117" t="s">
        <v>291</v>
      </c>
      <c r="B117" s="1">
        <f t="shared" ca="1" si="7"/>
        <v>0</v>
      </c>
      <c r="C117" s="1" t="str">
        <f t="shared" ca="1" si="8"/>
        <v/>
      </c>
      <c r="D117" s="48" t="str">
        <f t="shared" ca="1" si="9"/>
        <v/>
      </c>
      <c r="H117" s="106" t="str">
        <f t="shared" ca="1" si="10"/>
        <v/>
      </c>
      <c r="I117" s="106" t="str">
        <f t="shared" ca="1" si="11"/>
        <v/>
      </c>
      <c r="J117" t="s">
        <v>162</v>
      </c>
      <c r="K117" s="109" t="s">
        <v>421</v>
      </c>
      <c r="L117" s="110">
        <v>0</v>
      </c>
    </row>
    <row r="118" spans="1:12" ht="28.5" customHeight="1" x14ac:dyDescent="0.25">
      <c r="A118" t="s">
        <v>292</v>
      </c>
      <c r="B118" s="1">
        <f t="shared" ca="1" si="7"/>
        <v>0</v>
      </c>
      <c r="C118" s="1" t="str">
        <f t="shared" ca="1" si="8"/>
        <v/>
      </c>
      <c r="D118" s="48" t="str">
        <f t="shared" ca="1" si="9"/>
        <v/>
      </c>
      <c r="H118" s="106" t="str">
        <f t="shared" ca="1" si="10"/>
        <v/>
      </c>
      <c r="I118" s="106" t="str">
        <f t="shared" ca="1" si="11"/>
        <v/>
      </c>
      <c r="J118" t="s">
        <v>163</v>
      </c>
      <c r="K118" s="109" t="s">
        <v>422</v>
      </c>
      <c r="L118" s="110">
        <v>0</v>
      </c>
    </row>
    <row r="119" spans="1:12" ht="28.5" customHeight="1" x14ac:dyDescent="0.25">
      <c r="A119" t="s">
        <v>293</v>
      </c>
      <c r="B119" s="1">
        <f t="shared" ca="1" si="7"/>
        <v>0</v>
      </c>
      <c r="C119" s="1" t="str">
        <f t="shared" ca="1" si="8"/>
        <v/>
      </c>
      <c r="D119" s="48" t="str">
        <f t="shared" ca="1" si="9"/>
        <v/>
      </c>
      <c r="H119" s="106" t="str">
        <f t="shared" ca="1" si="10"/>
        <v/>
      </c>
      <c r="I119" s="106" t="str">
        <f t="shared" ca="1" si="11"/>
        <v/>
      </c>
      <c r="J119" t="s">
        <v>164</v>
      </c>
      <c r="K119" s="109" t="s">
        <v>423</v>
      </c>
      <c r="L119" s="110">
        <v>0</v>
      </c>
    </row>
    <row r="120" spans="1:12" ht="28.5" customHeight="1" x14ac:dyDescent="0.25">
      <c r="A120" t="s">
        <v>294</v>
      </c>
      <c r="B120" s="1">
        <f t="shared" ca="1" si="7"/>
        <v>0</v>
      </c>
      <c r="C120" s="1" t="str">
        <f t="shared" ca="1" si="8"/>
        <v/>
      </c>
      <c r="D120" s="48" t="str">
        <f t="shared" ca="1" si="9"/>
        <v/>
      </c>
      <c r="H120" s="106" t="str">
        <f t="shared" ca="1" si="10"/>
        <v/>
      </c>
      <c r="I120" s="106" t="str">
        <f t="shared" ca="1" si="11"/>
        <v/>
      </c>
      <c r="J120" t="s">
        <v>165</v>
      </c>
      <c r="K120" s="109" t="s">
        <v>424</v>
      </c>
      <c r="L120" s="110">
        <v>0</v>
      </c>
    </row>
    <row r="121" spans="1:12" ht="28.5" customHeight="1" x14ac:dyDescent="0.25">
      <c r="A121" t="s">
        <v>295</v>
      </c>
      <c r="B121" s="1">
        <f t="shared" ca="1" si="7"/>
        <v>0</v>
      </c>
      <c r="C121" s="1" t="str">
        <f t="shared" ca="1" si="8"/>
        <v/>
      </c>
      <c r="D121" s="48" t="str">
        <f t="shared" ca="1" si="9"/>
        <v/>
      </c>
      <c r="H121" s="106" t="str">
        <f t="shared" ca="1" si="10"/>
        <v/>
      </c>
      <c r="I121" s="106" t="str">
        <f t="shared" ca="1" si="11"/>
        <v/>
      </c>
      <c r="J121" t="s">
        <v>166</v>
      </c>
      <c r="K121" s="109" t="s">
        <v>425</v>
      </c>
      <c r="L121" s="110">
        <v>19725</v>
      </c>
    </row>
    <row r="122" spans="1:12" ht="28.5" customHeight="1" x14ac:dyDescent="0.25">
      <c r="A122" t="s">
        <v>296</v>
      </c>
      <c r="B122" s="1">
        <f t="shared" ca="1" si="7"/>
        <v>0</v>
      </c>
      <c r="C122" s="1" t="str">
        <f t="shared" ca="1" si="8"/>
        <v/>
      </c>
      <c r="D122" s="48" t="str">
        <f t="shared" ca="1" si="9"/>
        <v/>
      </c>
      <c r="H122" s="106" t="str">
        <f t="shared" ca="1" si="10"/>
        <v/>
      </c>
      <c r="I122" s="106" t="str">
        <f t="shared" ca="1" si="11"/>
        <v/>
      </c>
      <c r="J122" t="s">
        <v>167</v>
      </c>
      <c r="K122" s="109" t="s">
        <v>426</v>
      </c>
      <c r="L122" s="110">
        <v>0</v>
      </c>
    </row>
    <row r="123" spans="1:12" ht="28.5" customHeight="1" x14ac:dyDescent="0.25">
      <c r="A123" t="s">
        <v>297</v>
      </c>
      <c r="B123" s="1">
        <f t="shared" ca="1" si="7"/>
        <v>0</v>
      </c>
      <c r="C123" s="1" t="str">
        <f t="shared" ca="1" si="8"/>
        <v/>
      </c>
      <c r="D123" s="48" t="str">
        <f t="shared" ca="1" si="9"/>
        <v/>
      </c>
      <c r="H123" s="106" t="str">
        <f t="shared" ca="1" si="10"/>
        <v/>
      </c>
      <c r="I123" s="106" t="str">
        <f t="shared" ca="1" si="11"/>
        <v/>
      </c>
      <c r="J123" t="s">
        <v>168</v>
      </c>
      <c r="K123" s="109" t="s">
        <v>427</v>
      </c>
      <c r="L123" s="110">
        <v>0</v>
      </c>
    </row>
    <row r="124" spans="1:12" ht="28.5" customHeight="1" x14ac:dyDescent="0.25">
      <c r="A124" t="s">
        <v>298</v>
      </c>
      <c r="B124" s="1">
        <f t="shared" ca="1" si="7"/>
        <v>0</v>
      </c>
      <c r="C124" s="1" t="str">
        <f t="shared" ca="1" si="8"/>
        <v/>
      </c>
      <c r="D124" s="48" t="str">
        <f t="shared" ca="1" si="9"/>
        <v/>
      </c>
      <c r="H124" s="106" t="str">
        <f t="shared" ca="1" si="10"/>
        <v/>
      </c>
      <c r="I124" s="106" t="str">
        <f t="shared" ca="1" si="11"/>
        <v/>
      </c>
      <c r="J124" t="s">
        <v>169</v>
      </c>
      <c r="K124" s="109" t="s">
        <v>428</v>
      </c>
      <c r="L124" s="110">
        <v>0</v>
      </c>
    </row>
    <row r="125" spans="1:12" ht="28.5" customHeight="1" x14ac:dyDescent="0.25">
      <c r="A125" t="s">
        <v>299</v>
      </c>
      <c r="B125" s="1">
        <f t="shared" ca="1" si="7"/>
        <v>0</v>
      </c>
      <c r="C125" s="1" t="str">
        <f t="shared" ca="1" si="8"/>
        <v/>
      </c>
      <c r="D125" s="48" t="str">
        <f t="shared" ca="1" si="9"/>
        <v/>
      </c>
      <c r="H125" s="106" t="str">
        <f t="shared" ca="1" si="10"/>
        <v/>
      </c>
      <c r="I125" s="106" t="str">
        <f t="shared" ca="1" si="11"/>
        <v/>
      </c>
      <c r="J125" t="s">
        <v>170</v>
      </c>
      <c r="K125" s="109" t="s">
        <v>429</v>
      </c>
      <c r="L125" s="110">
        <v>0</v>
      </c>
    </row>
    <row r="126" spans="1:12" ht="28.5" customHeight="1" x14ac:dyDescent="0.25">
      <c r="A126" t="s">
        <v>300</v>
      </c>
      <c r="B126" s="1">
        <f t="shared" ca="1" si="7"/>
        <v>0</v>
      </c>
      <c r="C126" s="1" t="str">
        <f t="shared" ca="1" si="8"/>
        <v/>
      </c>
      <c r="D126" s="48" t="str">
        <f t="shared" ca="1" si="9"/>
        <v/>
      </c>
      <c r="H126" s="106" t="str">
        <f t="shared" ca="1" si="10"/>
        <v/>
      </c>
      <c r="I126" s="106" t="str">
        <f t="shared" ca="1" si="11"/>
        <v/>
      </c>
      <c r="J126" t="s">
        <v>171</v>
      </c>
      <c r="K126" s="109" t="s">
        <v>430</v>
      </c>
      <c r="L126" s="110">
        <v>0</v>
      </c>
    </row>
    <row r="127" spans="1:12" ht="28.5" customHeight="1" x14ac:dyDescent="0.25">
      <c r="A127" t="s">
        <v>301</v>
      </c>
      <c r="B127" s="1">
        <f t="shared" ca="1" si="7"/>
        <v>0</v>
      </c>
      <c r="C127" s="1" t="str">
        <f t="shared" ca="1" si="8"/>
        <v/>
      </c>
      <c r="D127" s="48" t="str">
        <f t="shared" ca="1" si="9"/>
        <v/>
      </c>
      <c r="H127" s="106" t="str">
        <f t="shared" ca="1" si="10"/>
        <v/>
      </c>
      <c r="I127" s="106" t="str">
        <f t="shared" ca="1" si="11"/>
        <v/>
      </c>
      <c r="J127" t="s">
        <v>172</v>
      </c>
      <c r="K127" s="109" t="s">
        <v>431</v>
      </c>
      <c r="L127" s="110">
        <v>17239</v>
      </c>
    </row>
    <row r="128" spans="1:12" ht="28.5" customHeight="1" x14ac:dyDescent="0.25">
      <c r="A128" t="s">
        <v>302</v>
      </c>
      <c r="B128" s="1">
        <f t="shared" ca="1" si="7"/>
        <v>0</v>
      </c>
      <c r="C128" s="1" t="str">
        <f t="shared" ca="1" si="8"/>
        <v/>
      </c>
      <c r="D128" s="48" t="str">
        <f t="shared" ca="1" si="9"/>
        <v/>
      </c>
      <c r="H128" s="106" t="str">
        <f t="shared" ca="1" si="10"/>
        <v/>
      </c>
      <c r="I128" s="106" t="str">
        <f t="shared" ca="1" si="11"/>
        <v/>
      </c>
      <c r="J128" t="s">
        <v>173</v>
      </c>
      <c r="K128" s="109" t="s">
        <v>432</v>
      </c>
      <c r="L128" s="110">
        <v>0</v>
      </c>
    </row>
    <row r="129" spans="1:12" ht="28.5" customHeight="1" x14ac:dyDescent="0.25">
      <c r="A129" t="s">
        <v>303</v>
      </c>
      <c r="B129" s="1">
        <f t="shared" ca="1" si="7"/>
        <v>0</v>
      </c>
      <c r="C129" s="1" t="str">
        <f t="shared" ca="1" si="8"/>
        <v/>
      </c>
      <c r="D129" s="48" t="str">
        <f t="shared" ca="1" si="9"/>
        <v/>
      </c>
      <c r="H129" s="106" t="str">
        <f t="shared" ca="1" si="10"/>
        <v/>
      </c>
      <c r="I129" s="106" t="str">
        <f t="shared" ca="1" si="11"/>
        <v/>
      </c>
      <c r="J129" t="s">
        <v>174</v>
      </c>
      <c r="K129" s="109" t="s">
        <v>433</v>
      </c>
      <c r="L129" s="110">
        <v>0</v>
      </c>
    </row>
    <row r="130" spans="1:12" ht="28.5" customHeight="1" x14ac:dyDescent="0.25">
      <c r="A130" t="s">
        <v>304</v>
      </c>
      <c r="B130" s="1">
        <f t="shared" ca="1" si="7"/>
        <v>0</v>
      </c>
      <c r="C130" s="1" t="str">
        <f t="shared" ca="1" si="8"/>
        <v/>
      </c>
      <c r="D130" s="48" t="str">
        <f t="shared" ca="1" si="9"/>
        <v/>
      </c>
      <c r="H130" s="106" t="str">
        <f t="shared" ca="1" si="10"/>
        <v/>
      </c>
      <c r="I130" s="106" t="str">
        <f t="shared" ca="1" si="11"/>
        <v/>
      </c>
      <c r="J130" t="s">
        <v>175</v>
      </c>
      <c r="K130" s="109" t="s">
        <v>434</v>
      </c>
      <c r="L130" s="110">
        <v>0</v>
      </c>
    </row>
    <row r="131" spans="1:12" ht="28.5" customHeight="1" x14ac:dyDescent="0.25">
      <c r="A131" t="s">
        <v>305</v>
      </c>
      <c r="B131" s="1">
        <f t="shared" ca="1" si="7"/>
        <v>0</v>
      </c>
      <c r="C131" s="1" t="str">
        <f t="shared" ca="1" si="8"/>
        <v/>
      </c>
      <c r="D131" s="48" t="str">
        <f t="shared" ca="1" si="9"/>
        <v/>
      </c>
      <c r="H131" s="106" t="str">
        <f t="shared" ca="1" si="10"/>
        <v/>
      </c>
      <c r="I131" s="106" t="str">
        <f t="shared" ca="1" si="11"/>
        <v/>
      </c>
      <c r="J131" t="s">
        <v>176</v>
      </c>
      <c r="K131" s="109" t="s">
        <v>435</v>
      </c>
      <c r="L131" s="110">
        <v>0</v>
      </c>
    </row>
    <row r="132" spans="1:12" ht="28.5" customHeight="1" x14ac:dyDescent="0.25">
      <c r="A132" t="s">
        <v>306</v>
      </c>
      <c r="B132" s="1">
        <f t="shared" ca="1" si="7"/>
        <v>0</v>
      </c>
      <c r="C132" s="1" t="str">
        <f t="shared" ca="1" si="8"/>
        <v/>
      </c>
      <c r="D132" s="48" t="str">
        <f t="shared" ca="1" si="9"/>
        <v/>
      </c>
      <c r="H132" s="106" t="str">
        <f t="shared" ca="1" si="10"/>
        <v/>
      </c>
      <c r="I132" s="106" t="str">
        <f t="shared" ca="1" si="11"/>
        <v/>
      </c>
      <c r="J132" t="s">
        <v>177</v>
      </c>
      <c r="K132" s="109" t="s">
        <v>436</v>
      </c>
      <c r="L132" s="110">
        <v>0</v>
      </c>
    </row>
    <row r="133" spans="1:12" ht="28.5" customHeight="1" x14ac:dyDescent="0.25">
      <c r="A133" t="s">
        <v>307</v>
      </c>
      <c r="B133" s="1">
        <f t="shared" ca="1" si="7"/>
        <v>0</v>
      </c>
      <c r="C133" s="1" t="str">
        <f t="shared" ca="1" si="8"/>
        <v/>
      </c>
      <c r="D133" s="48" t="str">
        <f t="shared" ca="1" si="9"/>
        <v/>
      </c>
      <c r="H133" s="106" t="str">
        <f t="shared" ca="1" si="10"/>
        <v/>
      </c>
      <c r="I133" s="106" t="str">
        <f t="shared" ca="1" si="11"/>
        <v/>
      </c>
      <c r="J133" t="s">
        <v>178</v>
      </c>
      <c r="K133" s="109" t="s">
        <v>437</v>
      </c>
      <c r="L133" s="110">
        <v>23165</v>
      </c>
    </row>
    <row r="134" spans="1:12" ht="28.5" customHeight="1" x14ac:dyDescent="0.25">
      <c r="A134" t="s">
        <v>308</v>
      </c>
      <c r="B134" s="1">
        <f t="shared" ca="1" si="7"/>
        <v>0</v>
      </c>
      <c r="C134" s="1" t="str">
        <f t="shared" ca="1" si="8"/>
        <v/>
      </c>
      <c r="D134" s="48" t="str">
        <f t="shared" ca="1" si="9"/>
        <v/>
      </c>
      <c r="H134" s="106" t="str">
        <f t="shared" ca="1" si="10"/>
        <v/>
      </c>
      <c r="I134" s="106" t="str">
        <f t="shared" ca="1" si="11"/>
        <v/>
      </c>
      <c r="J134" t="s">
        <v>179</v>
      </c>
      <c r="K134" s="109" t="s">
        <v>438</v>
      </c>
      <c r="L134" s="110">
        <v>0</v>
      </c>
    </row>
    <row r="135" spans="1:12" ht="28.5" customHeight="1" x14ac:dyDescent="0.25">
      <c r="A135" t="s">
        <v>309</v>
      </c>
      <c r="B135" s="1">
        <f t="shared" ca="1" si="7"/>
        <v>0</v>
      </c>
      <c r="C135" s="1" t="str">
        <f t="shared" ca="1" si="8"/>
        <v/>
      </c>
      <c r="D135" s="48" t="str">
        <f t="shared" ca="1" si="9"/>
        <v/>
      </c>
      <c r="H135" s="106" t="str">
        <f t="shared" ca="1" si="10"/>
        <v/>
      </c>
      <c r="I135" s="106" t="str">
        <f t="shared" ca="1" si="11"/>
        <v/>
      </c>
      <c r="J135" t="s">
        <v>180</v>
      </c>
      <c r="K135" s="109" t="s">
        <v>439</v>
      </c>
      <c r="L135" s="110">
        <v>0</v>
      </c>
    </row>
    <row r="136" spans="1:12" ht="28.5" customHeight="1" x14ac:dyDescent="0.25">
      <c r="A136" t="s">
        <v>310</v>
      </c>
      <c r="B136" s="1">
        <f t="shared" ca="1" si="7"/>
        <v>0</v>
      </c>
      <c r="C136" s="1" t="str">
        <f t="shared" ca="1" si="8"/>
        <v/>
      </c>
      <c r="D136" s="48" t="str">
        <f t="shared" ca="1" si="9"/>
        <v/>
      </c>
      <c r="H136" s="106" t="str">
        <f t="shared" ca="1" si="10"/>
        <v/>
      </c>
      <c r="I136" s="106" t="str">
        <f t="shared" ca="1" si="11"/>
        <v/>
      </c>
      <c r="J136" t="s">
        <v>181</v>
      </c>
      <c r="K136" s="109" t="s">
        <v>440</v>
      </c>
      <c r="L136" s="110">
        <v>101993</v>
      </c>
    </row>
    <row r="137" spans="1:12" ht="28.5" customHeight="1" x14ac:dyDescent="0.25">
      <c r="A137" t="s">
        <v>311</v>
      </c>
      <c r="B137" s="1">
        <f t="shared" ref="B137:B168" ca="1" si="12">INDIRECT("'"&amp;LEFT(A137,4)&amp;"'!J10")</f>
        <v>0</v>
      </c>
      <c r="C137" s="1" t="str">
        <f t="shared" ref="C137:C168" ca="1" si="13">IF(B137&gt;0,L137,"")</f>
        <v/>
      </c>
      <c r="D137" s="48" t="str">
        <f t="shared" ca="1" si="9"/>
        <v/>
      </c>
      <c r="H137" s="106" t="str">
        <f t="shared" ca="1" si="10"/>
        <v/>
      </c>
      <c r="I137" s="106" t="str">
        <f t="shared" ca="1" si="11"/>
        <v/>
      </c>
      <c r="J137" t="s">
        <v>182</v>
      </c>
      <c r="K137" s="109" t="s">
        <v>441</v>
      </c>
      <c r="L137" s="110">
        <v>17515</v>
      </c>
    </row>
    <row r="138" spans="1:12" ht="28.5" customHeight="1" x14ac:dyDescent="0.25">
      <c r="A138" t="s">
        <v>312</v>
      </c>
      <c r="B138" s="1">
        <f t="shared" ca="1" si="12"/>
        <v>0</v>
      </c>
      <c r="C138" s="1" t="str">
        <f t="shared" ca="1" si="13"/>
        <v/>
      </c>
      <c r="D138" s="48" t="str">
        <f t="shared" ca="1" si="9"/>
        <v/>
      </c>
      <c r="H138" s="106" t="str">
        <f t="shared" ca="1" si="10"/>
        <v/>
      </c>
      <c r="I138" s="106" t="str">
        <f t="shared" ca="1" si="11"/>
        <v/>
      </c>
      <c r="J138" t="s">
        <v>183</v>
      </c>
      <c r="K138" s="109" t="s">
        <v>442</v>
      </c>
      <c r="L138" s="110">
        <v>0</v>
      </c>
    </row>
    <row r="139" spans="1:12" ht="28.5" customHeight="1" x14ac:dyDescent="0.25">
      <c r="A139" t="s">
        <v>313</v>
      </c>
      <c r="B139" s="1">
        <f t="shared" ca="1" si="12"/>
        <v>0</v>
      </c>
      <c r="C139" s="1" t="str">
        <f t="shared" ca="1" si="13"/>
        <v/>
      </c>
      <c r="D139" s="48" t="str">
        <f t="shared" ca="1" si="9"/>
        <v/>
      </c>
      <c r="H139" s="106" t="str">
        <f t="shared" ca="1" si="10"/>
        <v/>
      </c>
      <c r="I139" s="106" t="str">
        <f t="shared" ca="1" si="11"/>
        <v/>
      </c>
      <c r="J139" t="s">
        <v>184</v>
      </c>
      <c r="K139" s="109" t="s">
        <v>443</v>
      </c>
      <c r="L139" s="110">
        <v>0</v>
      </c>
    </row>
    <row r="140" spans="1:12" ht="28.5" customHeight="1" x14ac:dyDescent="0.25">
      <c r="A140" t="s">
        <v>314</v>
      </c>
      <c r="B140" s="1">
        <f t="shared" ca="1" si="12"/>
        <v>0</v>
      </c>
      <c r="C140" s="1" t="str">
        <f t="shared" ca="1" si="13"/>
        <v/>
      </c>
      <c r="D140" s="48" t="str">
        <f t="shared" ca="1" si="9"/>
        <v/>
      </c>
      <c r="H140" s="106" t="str">
        <f t="shared" ca="1" si="10"/>
        <v/>
      </c>
      <c r="I140" s="106" t="str">
        <f t="shared" ca="1" si="11"/>
        <v/>
      </c>
      <c r="J140" t="s">
        <v>185</v>
      </c>
      <c r="K140" s="109" t="s">
        <v>444</v>
      </c>
      <c r="L140" s="110">
        <v>0</v>
      </c>
    </row>
    <row r="141" spans="1:12" ht="28.5" customHeight="1" x14ac:dyDescent="0.25">
      <c r="A141" t="s">
        <v>315</v>
      </c>
      <c r="B141" s="1">
        <f t="shared" ca="1" si="12"/>
        <v>0</v>
      </c>
      <c r="C141" s="1" t="str">
        <f t="shared" ca="1" si="13"/>
        <v/>
      </c>
      <c r="D141" s="48" t="str">
        <f t="shared" ca="1" si="9"/>
        <v/>
      </c>
      <c r="H141" s="106" t="str">
        <f t="shared" ca="1" si="10"/>
        <v/>
      </c>
      <c r="I141" s="106" t="str">
        <f t="shared" ca="1" si="11"/>
        <v/>
      </c>
      <c r="J141" t="s">
        <v>186</v>
      </c>
      <c r="K141" s="109" t="s">
        <v>445</v>
      </c>
      <c r="L141" s="110">
        <v>0</v>
      </c>
    </row>
    <row r="142" spans="1:12" ht="28.5" customHeight="1" x14ac:dyDescent="0.25">
      <c r="A142" t="s">
        <v>316</v>
      </c>
      <c r="B142" s="1">
        <f t="shared" ca="1" si="12"/>
        <v>0</v>
      </c>
      <c r="C142" s="1" t="str">
        <f t="shared" ca="1" si="13"/>
        <v/>
      </c>
      <c r="D142" s="48" t="str">
        <f t="shared" ca="1" si="9"/>
        <v/>
      </c>
      <c r="H142" s="106" t="str">
        <f t="shared" ca="1" si="10"/>
        <v/>
      </c>
      <c r="I142" s="106" t="str">
        <f t="shared" ca="1" si="11"/>
        <v/>
      </c>
      <c r="J142" t="s">
        <v>187</v>
      </c>
      <c r="K142" s="109" t="s">
        <v>446</v>
      </c>
      <c r="L142" s="110">
        <v>0</v>
      </c>
    </row>
    <row r="143" spans="1:12" ht="28.5" customHeight="1" x14ac:dyDescent="0.25">
      <c r="A143" t="s">
        <v>317</v>
      </c>
      <c r="B143" s="1">
        <f t="shared" ca="1" si="12"/>
        <v>0</v>
      </c>
      <c r="C143" s="1" t="str">
        <f t="shared" ca="1" si="13"/>
        <v/>
      </c>
      <c r="D143" s="48" t="str">
        <f t="shared" ca="1" si="9"/>
        <v/>
      </c>
      <c r="H143" s="106" t="str">
        <f t="shared" ca="1" si="10"/>
        <v/>
      </c>
      <c r="I143" s="106" t="str">
        <f t="shared" ca="1" si="11"/>
        <v/>
      </c>
      <c r="J143" t="s">
        <v>188</v>
      </c>
      <c r="K143" s="109" t="s">
        <v>447</v>
      </c>
      <c r="L143" s="110">
        <v>0</v>
      </c>
    </row>
    <row r="144" spans="1:12" ht="28.5" customHeight="1" x14ac:dyDescent="0.25">
      <c r="A144" t="s">
        <v>318</v>
      </c>
      <c r="B144" s="1">
        <f t="shared" ca="1" si="12"/>
        <v>0</v>
      </c>
      <c r="C144" s="1" t="str">
        <f t="shared" ca="1" si="13"/>
        <v/>
      </c>
      <c r="D144" s="48" t="str">
        <f t="shared" ca="1" si="9"/>
        <v/>
      </c>
      <c r="H144" s="106" t="str">
        <f t="shared" ca="1" si="10"/>
        <v/>
      </c>
      <c r="I144" s="106" t="str">
        <f t="shared" ca="1" si="11"/>
        <v/>
      </c>
      <c r="J144" t="s">
        <v>189</v>
      </c>
      <c r="K144" s="109" t="s">
        <v>448</v>
      </c>
      <c r="L144" s="110">
        <v>0</v>
      </c>
    </row>
    <row r="145" spans="1:12" ht="28.5" customHeight="1" x14ac:dyDescent="0.25">
      <c r="A145" t="s">
        <v>319</v>
      </c>
      <c r="B145" s="1">
        <f t="shared" ca="1" si="12"/>
        <v>0</v>
      </c>
      <c r="C145" s="1" t="str">
        <f t="shared" ca="1" si="13"/>
        <v/>
      </c>
      <c r="D145" s="48" t="str">
        <f t="shared" ca="1" si="9"/>
        <v/>
      </c>
      <c r="H145" s="106" t="str">
        <f t="shared" ca="1" si="10"/>
        <v/>
      </c>
      <c r="I145" s="106" t="str">
        <f t="shared" ca="1" si="11"/>
        <v/>
      </c>
      <c r="J145" t="s">
        <v>190</v>
      </c>
      <c r="K145" s="109" t="s">
        <v>449</v>
      </c>
      <c r="L145" s="110">
        <v>0</v>
      </c>
    </row>
    <row r="146" spans="1:12" ht="28.5" customHeight="1" x14ac:dyDescent="0.25">
      <c r="A146" t="s">
        <v>320</v>
      </c>
      <c r="B146" s="1">
        <f t="shared" ca="1" si="12"/>
        <v>0</v>
      </c>
      <c r="C146" s="1" t="str">
        <f t="shared" ca="1" si="13"/>
        <v/>
      </c>
      <c r="D146" s="48" t="str">
        <f t="shared" ca="1" si="9"/>
        <v/>
      </c>
      <c r="H146" s="106" t="str">
        <f t="shared" ca="1" si="10"/>
        <v/>
      </c>
      <c r="I146" s="106" t="str">
        <f t="shared" ca="1" si="11"/>
        <v/>
      </c>
      <c r="J146" t="s">
        <v>191</v>
      </c>
      <c r="K146" s="109" t="s">
        <v>450</v>
      </c>
      <c r="L146" s="110">
        <v>0</v>
      </c>
    </row>
    <row r="147" spans="1:12" ht="28.5" customHeight="1" x14ac:dyDescent="0.25">
      <c r="A147" t="s">
        <v>321</v>
      </c>
      <c r="B147" s="1">
        <f t="shared" ca="1" si="12"/>
        <v>0</v>
      </c>
      <c r="C147" s="1" t="str">
        <f t="shared" ca="1" si="13"/>
        <v/>
      </c>
      <c r="D147" s="48" t="str">
        <f t="shared" ca="1" si="9"/>
        <v/>
      </c>
      <c r="H147" s="106" t="str">
        <f t="shared" ca="1" si="10"/>
        <v/>
      </c>
      <c r="I147" s="106" t="str">
        <f t="shared" ca="1" si="11"/>
        <v/>
      </c>
      <c r="J147" t="s">
        <v>192</v>
      </c>
      <c r="K147" s="109" t="s">
        <v>451</v>
      </c>
      <c r="L147" s="110">
        <v>0</v>
      </c>
    </row>
    <row r="148" spans="1:12" ht="28.5" customHeight="1" x14ac:dyDescent="0.25">
      <c r="A148" t="s">
        <v>322</v>
      </c>
      <c r="B148" s="1">
        <f t="shared" ca="1" si="12"/>
        <v>0</v>
      </c>
      <c r="C148" s="1" t="str">
        <f t="shared" ca="1" si="13"/>
        <v/>
      </c>
      <c r="D148" s="48" t="str">
        <f t="shared" ca="1" si="9"/>
        <v/>
      </c>
      <c r="H148" s="106" t="str">
        <f t="shared" ca="1" si="10"/>
        <v/>
      </c>
      <c r="I148" s="106" t="str">
        <f t="shared" ca="1" si="11"/>
        <v/>
      </c>
      <c r="J148" t="s">
        <v>193</v>
      </c>
      <c r="K148" s="109" t="s">
        <v>452</v>
      </c>
      <c r="L148" s="110">
        <v>0</v>
      </c>
    </row>
    <row r="149" spans="1:12" ht="28.5" customHeight="1" x14ac:dyDescent="0.25">
      <c r="A149" t="s">
        <v>323</v>
      </c>
      <c r="B149" s="1">
        <f t="shared" ca="1" si="12"/>
        <v>0</v>
      </c>
      <c r="C149" s="1" t="str">
        <f t="shared" ca="1" si="13"/>
        <v/>
      </c>
      <c r="D149" s="48" t="str">
        <f t="shared" ca="1" si="9"/>
        <v/>
      </c>
      <c r="H149" s="106" t="str">
        <f t="shared" ca="1" si="10"/>
        <v/>
      </c>
      <c r="I149" s="106" t="str">
        <f t="shared" ca="1" si="11"/>
        <v/>
      </c>
      <c r="J149" t="s">
        <v>194</v>
      </c>
      <c r="K149" s="109" t="s">
        <v>453</v>
      </c>
      <c r="L149" s="110">
        <v>0</v>
      </c>
    </row>
    <row r="150" spans="1:12" ht="28.5" customHeight="1" x14ac:dyDescent="0.25">
      <c r="A150" t="s">
        <v>324</v>
      </c>
      <c r="B150" s="1">
        <f t="shared" ca="1" si="12"/>
        <v>0</v>
      </c>
      <c r="C150" s="1" t="str">
        <f t="shared" ca="1" si="13"/>
        <v/>
      </c>
      <c r="D150" s="48" t="str">
        <f t="shared" ca="1" si="9"/>
        <v/>
      </c>
      <c r="H150" s="106" t="str">
        <f t="shared" ca="1" si="10"/>
        <v/>
      </c>
      <c r="I150" s="106" t="str">
        <f t="shared" ca="1" si="11"/>
        <v/>
      </c>
      <c r="J150" t="s">
        <v>195</v>
      </c>
      <c r="K150" s="109" t="s">
        <v>454</v>
      </c>
      <c r="L150" s="110">
        <v>0</v>
      </c>
    </row>
    <row r="151" spans="1:12" ht="28.5" customHeight="1" x14ac:dyDescent="0.25">
      <c r="A151" t="s">
        <v>325</v>
      </c>
      <c r="B151" s="1">
        <f t="shared" ca="1" si="12"/>
        <v>0</v>
      </c>
      <c r="C151" s="1" t="str">
        <f t="shared" ca="1" si="13"/>
        <v/>
      </c>
      <c r="D151" s="48" t="str">
        <f t="shared" ca="1" si="9"/>
        <v/>
      </c>
      <c r="H151" s="106" t="str">
        <f t="shared" ca="1" si="10"/>
        <v/>
      </c>
      <c r="I151" s="106" t="str">
        <f t="shared" ca="1" si="11"/>
        <v/>
      </c>
      <c r="J151" t="s">
        <v>196</v>
      </c>
      <c r="K151" s="109" t="s">
        <v>455</v>
      </c>
      <c r="L151" s="110">
        <v>0</v>
      </c>
    </row>
    <row r="152" spans="1:12" ht="28.5" customHeight="1" x14ac:dyDescent="0.25">
      <c r="A152" t="s">
        <v>326</v>
      </c>
      <c r="B152" s="1">
        <f t="shared" ca="1" si="12"/>
        <v>0</v>
      </c>
      <c r="C152" s="1" t="str">
        <f t="shared" ca="1" si="13"/>
        <v/>
      </c>
      <c r="D152" s="48" t="str">
        <f t="shared" ca="1" si="9"/>
        <v/>
      </c>
      <c r="H152" s="106" t="str">
        <f t="shared" ca="1" si="10"/>
        <v/>
      </c>
      <c r="I152" s="106" t="str">
        <f t="shared" ca="1" si="11"/>
        <v/>
      </c>
      <c r="J152" t="s">
        <v>197</v>
      </c>
      <c r="K152" s="109" t="s">
        <v>456</v>
      </c>
      <c r="L152" s="110">
        <v>0</v>
      </c>
    </row>
    <row r="153" spans="1:12" ht="28.5" customHeight="1" x14ac:dyDescent="0.25">
      <c r="A153" t="s">
        <v>327</v>
      </c>
      <c r="B153" s="1">
        <f t="shared" ca="1" si="12"/>
        <v>0</v>
      </c>
      <c r="C153" s="1" t="str">
        <f t="shared" ca="1" si="13"/>
        <v/>
      </c>
      <c r="D153" s="48" t="str">
        <f t="shared" ca="1" si="9"/>
        <v/>
      </c>
      <c r="H153" s="106" t="str">
        <f t="shared" ca="1" si="10"/>
        <v/>
      </c>
      <c r="I153" s="106" t="str">
        <f t="shared" ca="1" si="11"/>
        <v/>
      </c>
      <c r="J153" t="s">
        <v>198</v>
      </c>
      <c r="K153" s="109" t="s">
        <v>457</v>
      </c>
      <c r="L153" s="110">
        <v>0</v>
      </c>
    </row>
    <row r="154" spans="1:12" ht="28.5" customHeight="1" x14ac:dyDescent="0.25">
      <c r="A154" t="s">
        <v>328</v>
      </c>
      <c r="B154" s="1">
        <f t="shared" ca="1" si="12"/>
        <v>0</v>
      </c>
      <c r="C154" s="1" t="str">
        <f t="shared" ca="1" si="13"/>
        <v/>
      </c>
      <c r="D154" s="48" t="str">
        <f t="shared" ca="1" si="9"/>
        <v/>
      </c>
      <c r="H154" s="106" t="str">
        <f t="shared" ca="1" si="10"/>
        <v/>
      </c>
      <c r="I154" s="106" t="str">
        <f t="shared" ca="1" si="11"/>
        <v/>
      </c>
      <c r="J154" t="s">
        <v>199</v>
      </c>
      <c r="K154" s="109" t="s">
        <v>458</v>
      </c>
      <c r="L154" s="110">
        <v>892198</v>
      </c>
    </row>
    <row r="155" spans="1:12" ht="28.5" customHeight="1" x14ac:dyDescent="0.25">
      <c r="A155" t="s">
        <v>329</v>
      </c>
      <c r="B155" s="1">
        <f t="shared" ca="1" si="12"/>
        <v>0</v>
      </c>
      <c r="C155" s="1" t="str">
        <f t="shared" ca="1" si="13"/>
        <v/>
      </c>
      <c r="D155" s="48" t="str">
        <f t="shared" ca="1" si="9"/>
        <v/>
      </c>
      <c r="H155" s="106" t="str">
        <f t="shared" ca="1" si="10"/>
        <v/>
      </c>
      <c r="I155" s="106" t="str">
        <f t="shared" ca="1" si="11"/>
        <v/>
      </c>
      <c r="J155" t="s">
        <v>200</v>
      </c>
      <c r="K155" s="109" t="s">
        <v>459</v>
      </c>
      <c r="L155" s="110">
        <v>0</v>
      </c>
    </row>
    <row r="156" spans="1:12" ht="28.5" customHeight="1" x14ac:dyDescent="0.25">
      <c r="A156" t="s">
        <v>330</v>
      </c>
      <c r="B156" s="1">
        <f t="shared" ca="1" si="12"/>
        <v>0</v>
      </c>
      <c r="C156" s="1" t="str">
        <f t="shared" ca="1" si="13"/>
        <v/>
      </c>
      <c r="D156" s="48" t="str">
        <f t="shared" ca="1" si="9"/>
        <v/>
      </c>
      <c r="H156" s="106" t="str">
        <f t="shared" ca="1" si="10"/>
        <v/>
      </c>
      <c r="I156" s="106" t="str">
        <f t="shared" ca="1" si="11"/>
        <v/>
      </c>
      <c r="J156" t="s">
        <v>201</v>
      </c>
      <c r="K156" s="109" t="s">
        <v>460</v>
      </c>
      <c r="L156" s="110">
        <v>0</v>
      </c>
    </row>
    <row r="157" spans="1:12" ht="28.5" customHeight="1" x14ac:dyDescent="0.25">
      <c r="A157" t="s">
        <v>331</v>
      </c>
      <c r="B157" s="1">
        <f t="shared" ca="1" si="12"/>
        <v>0</v>
      </c>
      <c r="C157" s="1" t="str">
        <f t="shared" ca="1" si="13"/>
        <v/>
      </c>
      <c r="D157" s="48" t="str">
        <f t="shared" ca="1" si="9"/>
        <v/>
      </c>
      <c r="H157" s="106" t="str">
        <f t="shared" ca="1" si="10"/>
        <v/>
      </c>
      <c r="I157" s="106" t="str">
        <f t="shared" ca="1" si="11"/>
        <v/>
      </c>
      <c r="J157" t="s">
        <v>202</v>
      </c>
      <c r="K157" s="109" t="s">
        <v>461</v>
      </c>
      <c r="L157" s="110">
        <v>56484</v>
      </c>
    </row>
    <row r="158" spans="1:12" ht="28.5" customHeight="1" x14ac:dyDescent="0.25">
      <c r="A158" t="s">
        <v>332</v>
      </c>
      <c r="B158" s="1">
        <f t="shared" ca="1" si="12"/>
        <v>0</v>
      </c>
      <c r="C158" s="1" t="str">
        <f t="shared" ca="1" si="13"/>
        <v/>
      </c>
      <c r="D158" s="48" t="str">
        <f t="shared" ca="1" si="9"/>
        <v/>
      </c>
      <c r="H158" s="106" t="str">
        <f t="shared" ca="1" si="10"/>
        <v/>
      </c>
      <c r="I158" s="106" t="str">
        <f t="shared" ca="1" si="11"/>
        <v/>
      </c>
      <c r="J158" t="s">
        <v>203</v>
      </c>
      <c r="K158" s="109" t="s">
        <v>462</v>
      </c>
      <c r="L158" s="110">
        <v>0</v>
      </c>
    </row>
    <row r="159" spans="1:12" ht="28.5" customHeight="1" x14ac:dyDescent="0.25">
      <c r="A159" t="s">
        <v>333</v>
      </c>
      <c r="B159" s="1">
        <f t="shared" ca="1" si="12"/>
        <v>0</v>
      </c>
      <c r="C159" s="1" t="str">
        <f t="shared" ca="1" si="13"/>
        <v/>
      </c>
      <c r="D159" s="48" t="str">
        <f t="shared" ca="1" si="9"/>
        <v/>
      </c>
      <c r="H159" s="106" t="str">
        <f t="shared" ca="1" si="10"/>
        <v/>
      </c>
      <c r="I159" s="106" t="str">
        <f t="shared" ca="1" si="11"/>
        <v/>
      </c>
      <c r="J159" t="s">
        <v>204</v>
      </c>
      <c r="K159" s="109" t="s">
        <v>463</v>
      </c>
      <c r="L159" s="110">
        <v>0</v>
      </c>
    </row>
    <row r="160" spans="1:12" ht="28.5" customHeight="1" x14ac:dyDescent="0.25">
      <c r="A160" t="s">
        <v>334</v>
      </c>
      <c r="B160" s="1">
        <f t="shared" ca="1" si="12"/>
        <v>0</v>
      </c>
      <c r="C160" s="1" t="str">
        <f t="shared" ca="1" si="13"/>
        <v/>
      </c>
      <c r="D160" s="48" t="str">
        <f t="shared" ca="1" si="9"/>
        <v/>
      </c>
      <c r="H160" s="106" t="str">
        <f t="shared" ca="1" si="10"/>
        <v/>
      </c>
      <c r="I160" s="106" t="str">
        <f t="shared" ca="1" si="11"/>
        <v/>
      </c>
      <c r="J160" t="s">
        <v>205</v>
      </c>
      <c r="K160" s="109" t="s">
        <v>464</v>
      </c>
      <c r="L160" s="110">
        <v>24005</v>
      </c>
    </row>
    <row r="161" spans="1:12" ht="28.5" customHeight="1" x14ac:dyDescent="0.25">
      <c r="A161" t="s">
        <v>335</v>
      </c>
      <c r="B161" s="1">
        <f t="shared" ca="1" si="12"/>
        <v>0</v>
      </c>
      <c r="C161" s="1" t="str">
        <f t="shared" ca="1" si="13"/>
        <v/>
      </c>
      <c r="D161" s="48" t="str">
        <f t="shared" ca="1" si="9"/>
        <v/>
      </c>
      <c r="H161" s="106" t="str">
        <f t="shared" ca="1" si="10"/>
        <v/>
      </c>
      <c r="I161" s="106" t="str">
        <f t="shared" ca="1" si="11"/>
        <v/>
      </c>
      <c r="J161" t="s">
        <v>206</v>
      </c>
      <c r="K161" s="109" t="s">
        <v>465</v>
      </c>
      <c r="L161" s="110">
        <v>0</v>
      </c>
    </row>
    <row r="162" spans="1:12" ht="28.5" customHeight="1" x14ac:dyDescent="0.25">
      <c r="A162" t="s">
        <v>336</v>
      </c>
      <c r="B162" s="1">
        <f t="shared" ca="1" si="12"/>
        <v>0</v>
      </c>
      <c r="C162" s="1" t="str">
        <f t="shared" ca="1" si="13"/>
        <v/>
      </c>
      <c r="D162" s="48" t="str">
        <f t="shared" ca="1" si="9"/>
        <v/>
      </c>
      <c r="H162" s="106" t="str">
        <f t="shared" ca="1" si="10"/>
        <v/>
      </c>
      <c r="I162" s="106" t="str">
        <f t="shared" ca="1" si="11"/>
        <v/>
      </c>
      <c r="J162" t="s">
        <v>207</v>
      </c>
      <c r="K162" s="109" t="s">
        <v>466</v>
      </c>
      <c r="L162" s="110">
        <v>0</v>
      </c>
    </row>
    <row r="163" spans="1:12" ht="28.5" customHeight="1" x14ac:dyDescent="0.25">
      <c r="A163" t="s">
        <v>337</v>
      </c>
      <c r="B163" s="1">
        <f t="shared" ca="1" si="12"/>
        <v>0</v>
      </c>
      <c r="C163" s="1" t="str">
        <f t="shared" ca="1" si="13"/>
        <v/>
      </c>
      <c r="D163" s="48" t="str">
        <f t="shared" ca="1" si="9"/>
        <v/>
      </c>
      <c r="H163" s="106" t="str">
        <f t="shared" ca="1" si="10"/>
        <v/>
      </c>
      <c r="I163" s="106" t="str">
        <f t="shared" ca="1" si="11"/>
        <v/>
      </c>
      <c r="J163" t="s">
        <v>208</v>
      </c>
      <c r="K163" s="109" t="s">
        <v>467</v>
      </c>
      <c r="L163" s="110">
        <v>0</v>
      </c>
    </row>
    <row r="164" spans="1:12" ht="28.5" customHeight="1" x14ac:dyDescent="0.25">
      <c r="A164" t="s">
        <v>338</v>
      </c>
      <c r="B164" s="1">
        <f t="shared" ca="1" si="12"/>
        <v>0</v>
      </c>
      <c r="C164" s="1" t="str">
        <f t="shared" ca="1" si="13"/>
        <v/>
      </c>
      <c r="D164" s="48" t="str">
        <f t="shared" ca="1" si="9"/>
        <v/>
      </c>
      <c r="H164" s="106" t="str">
        <f t="shared" ca="1" si="10"/>
        <v/>
      </c>
      <c r="I164" s="106" t="str">
        <f t="shared" ca="1" si="11"/>
        <v/>
      </c>
      <c r="J164" t="s">
        <v>209</v>
      </c>
      <c r="K164" s="109" t="s">
        <v>468</v>
      </c>
      <c r="L164" s="110">
        <v>0</v>
      </c>
    </row>
    <row r="165" spans="1:12" ht="28.5" customHeight="1" x14ac:dyDescent="0.25">
      <c r="A165" t="s">
        <v>339</v>
      </c>
      <c r="B165" s="1">
        <f t="shared" ca="1" si="12"/>
        <v>0</v>
      </c>
      <c r="C165" s="1" t="str">
        <f t="shared" ca="1" si="13"/>
        <v/>
      </c>
      <c r="D165" s="48" t="str">
        <f t="shared" ca="1" si="9"/>
        <v/>
      </c>
      <c r="H165" s="106" t="str">
        <f t="shared" ca="1" si="10"/>
        <v/>
      </c>
      <c r="I165" s="106" t="str">
        <f t="shared" ca="1" si="11"/>
        <v/>
      </c>
      <c r="J165" t="s">
        <v>210</v>
      </c>
      <c r="K165" s="109" t="s">
        <v>469</v>
      </c>
      <c r="L165" s="110">
        <v>0</v>
      </c>
    </row>
    <row r="166" spans="1:12" ht="28.5" customHeight="1" x14ac:dyDescent="0.25">
      <c r="A166" t="s">
        <v>340</v>
      </c>
      <c r="B166" s="1">
        <f t="shared" ca="1" si="12"/>
        <v>0</v>
      </c>
      <c r="C166" s="1" t="str">
        <f t="shared" ca="1" si="13"/>
        <v/>
      </c>
      <c r="D166" s="48" t="str">
        <f t="shared" ca="1" si="9"/>
        <v/>
      </c>
      <c r="H166" s="106" t="str">
        <f t="shared" ca="1" si="10"/>
        <v/>
      </c>
      <c r="I166" s="106" t="str">
        <f t="shared" ca="1" si="11"/>
        <v/>
      </c>
      <c r="J166" t="s">
        <v>211</v>
      </c>
      <c r="K166" s="109" t="s">
        <v>470</v>
      </c>
      <c r="L166" s="110">
        <v>0</v>
      </c>
    </row>
    <row r="167" spans="1:12" ht="28.5" customHeight="1" x14ac:dyDescent="0.25">
      <c r="A167" t="s">
        <v>341</v>
      </c>
      <c r="B167" s="1">
        <f t="shared" ca="1" si="12"/>
        <v>0</v>
      </c>
      <c r="C167" s="1" t="str">
        <f t="shared" ca="1" si="13"/>
        <v/>
      </c>
      <c r="D167" s="48" t="str">
        <f t="shared" ca="1" si="9"/>
        <v/>
      </c>
      <c r="H167" s="106" t="str">
        <f t="shared" ca="1" si="10"/>
        <v/>
      </c>
      <c r="I167" s="106" t="str">
        <f t="shared" ca="1" si="11"/>
        <v/>
      </c>
      <c r="J167" t="s">
        <v>212</v>
      </c>
      <c r="K167" s="109" t="s">
        <v>471</v>
      </c>
      <c r="L167" s="110">
        <v>15911</v>
      </c>
    </row>
    <row r="168" spans="1:12" ht="28.5" customHeight="1" x14ac:dyDescent="0.25">
      <c r="A168" t="s">
        <v>342</v>
      </c>
      <c r="B168" s="1">
        <f t="shared" ca="1" si="12"/>
        <v>0</v>
      </c>
      <c r="C168" s="1" t="str">
        <f t="shared" ca="1" si="13"/>
        <v/>
      </c>
      <c r="D168" s="48" t="str">
        <f t="shared" ca="1" si="9"/>
        <v/>
      </c>
      <c r="H168" s="106" t="str">
        <f t="shared" ca="1" si="10"/>
        <v/>
      </c>
      <c r="I168" s="106" t="str">
        <f t="shared" ca="1" si="11"/>
        <v/>
      </c>
      <c r="J168" t="s">
        <v>213</v>
      </c>
      <c r="K168" s="109" t="s">
        <v>472</v>
      </c>
      <c r="L168" s="110">
        <v>0</v>
      </c>
    </row>
    <row r="169" spans="1:12" ht="28.5" customHeight="1" x14ac:dyDescent="0.25">
      <c r="A169" t="s">
        <v>343</v>
      </c>
      <c r="B169" s="1">
        <f ca="1">INDIRECT("'"&amp;LEFT(A169,4)&amp;"'!J10")</f>
        <v>0</v>
      </c>
      <c r="C169" s="1" t="str">
        <f ca="1">IF(B169&gt;0,L169,"")</f>
        <v/>
      </c>
      <c r="D169" s="48" t="str">
        <f ca="1">IF(H169="Nie wszystkie wymagane pola zostały wypełnione",IF(I169="Przekroczona ilość liczb po przecinku w przynajmniej jednej cenie",H169 &amp;" oraz "&amp;I169,"Nie wszystkie wymagane pola zostały wypełnione"),IF(I169="Przekroczona ilość liczb po przecinku w przynajmniej jednej cenie",I169,""))</f>
        <v/>
      </c>
      <c r="H169" s="106" t="str">
        <f t="shared" ca="1" si="10"/>
        <v/>
      </c>
      <c r="I169" s="106" t="str">
        <f t="shared" ca="1" si="11"/>
        <v/>
      </c>
      <c r="J169" t="s">
        <v>214</v>
      </c>
      <c r="K169" s="109" t="s">
        <v>473</v>
      </c>
      <c r="L169" s="110">
        <v>0</v>
      </c>
    </row>
    <row r="170" spans="1:12" ht="28.5" customHeight="1" x14ac:dyDescent="0.25">
      <c r="A170" t="s">
        <v>344</v>
      </c>
      <c r="B170" s="1">
        <f ca="1">INDIRECT("'"&amp;LEFT(A170,4)&amp;"'!J10")</f>
        <v>0</v>
      </c>
      <c r="C170" s="1" t="str">
        <f ca="1">IF(B170&gt;0,L170,"")</f>
        <v/>
      </c>
      <c r="D170" s="48" t="str">
        <f ca="1">IF(H170="Nie wszystkie wymagane pola zostały wypełnione",IF(I170="Przekroczona ilość liczb po przecinku w przynajmniej jednej cenie",H170 &amp;" oraz "&amp;I170,"Nie wszystkie wymagane pola zostały wypełnione"),IF(I170="Przekroczona ilość liczb po przecinku w przynajmniej jednej cenie",I170,""))</f>
        <v/>
      </c>
      <c r="H170" s="106" t="str">
        <f ca="1">IF(B170&gt;0,INDIRECT("'"&amp;LEFT(A170,4)&amp;"'!e5"),"")</f>
        <v/>
      </c>
      <c r="I170" s="106" t="str">
        <f ca="1">IF(B170&gt;0,INDIRECT("'"&amp;LEFT(A170,4)&amp;"'!e7"),"")</f>
        <v/>
      </c>
      <c r="J170" t="s">
        <v>215</v>
      </c>
      <c r="K170" s="109" t="s">
        <v>474</v>
      </c>
      <c r="L170" s="110">
        <v>0</v>
      </c>
    </row>
    <row r="171" spans="1:12" ht="47.25" customHeight="1" x14ac:dyDescent="0.25">
      <c r="A171" s="135" t="s">
        <v>56</v>
      </c>
      <c r="B171" s="135"/>
      <c r="C171" s="135"/>
      <c r="D171" s="135"/>
      <c r="E171" s="135"/>
      <c r="F171" s="135"/>
      <c r="G171" s="135"/>
      <c r="H171" s="37"/>
      <c r="I171"/>
    </row>
    <row r="172" spans="1:12" ht="34.5" customHeight="1" x14ac:dyDescent="0.25">
      <c r="A172" s="135" t="s">
        <v>72</v>
      </c>
      <c r="B172" s="135"/>
      <c r="C172" s="135"/>
      <c r="D172" s="135"/>
      <c r="E172" s="135"/>
      <c r="F172" s="135"/>
      <c r="G172" s="135"/>
      <c r="H172" s="37"/>
      <c r="I172"/>
    </row>
    <row r="173" spans="1:12" ht="19.5" customHeight="1" x14ac:dyDescent="0.25">
      <c r="A173" s="32"/>
      <c r="B173" s="32"/>
      <c r="C173" s="32"/>
      <c r="D173" s="32"/>
      <c r="E173" s="32"/>
      <c r="F173" s="32"/>
      <c r="G173" s="32"/>
      <c r="H173" s="32"/>
      <c r="I173"/>
      <c r="J173"/>
    </row>
    <row r="174" spans="1:12" ht="19.5" customHeight="1" x14ac:dyDescent="0.25">
      <c r="A174" s="134" t="s">
        <v>19</v>
      </c>
      <c r="B174" s="134"/>
      <c r="C174" s="134"/>
      <c r="D174" s="134"/>
      <c r="E174" s="134"/>
      <c r="F174" s="134"/>
      <c r="G174" s="134"/>
      <c r="H174" s="57"/>
      <c r="I174"/>
      <c r="J174"/>
    </row>
    <row r="175" spans="1:12" ht="19.5" customHeight="1" x14ac:dyDescent="0.25">
      <c r="A175" s="136" t="s">
        <v>20</v>
      </c>
      <c r="B175" s="136"/>
      <c r="C175" s="136"/>
      <c r="D175" s="136"/>
      <c r="E175" s="136"/>
      <c r="F175" s="136"/>
      <c r="G175" s="136"/>
      <c r="H175" s="49"/>
      <c r="I175"/>
      <c r="J175"/>
    </row>
    <row r="176" spans="1:12" ht="19.5" customHeight="1" x14ac:dyDescent="0.25">
      <c r="A176" s="115" t="s">
        <v>21</v>
      </c>
      <c r="B176" s="115"/>
      <c r="C176" s="115"/>
      <c r="D176" s="115"/>
      <c r="E176" s="115"/>
      <c r="F176" s="115"/>
      <c r="G176" s="115"/>
      <c r="H176" s="50"/>
      <c r="I176"/>
      <c r="J176"/>
    </row>
    <row r="177" spans="1:10" ht="19.5" customHeight="1" x14ac:dyDescent="0.25">
      <c r="A177"/>
      <c r="B177"/>
      <c r="C177"/>
      <c r="D177"/>
      <c r="E177"/>
      <c r="F177"/>
      <c r="G177"/>
      <c r="H177"/>
      <c r="I177"/>
      <c r="J177"/>
    </row>
    <row r="178" spans="1:10" ht="32.25" customHeight="1" x14ac:dyDescent="0.25">
      <c r="A178" s="36" t="s">
        <v>22</v>
      </c>
      <c r="B178" s="122" t="s">
        <v>23</v>
      </c>
      <c r="C178" s="123"/>
      <c r="D178" s="124"/>
      <c r="E178" s="122" t="s">
        <v>24</v>
      </c>
      <c r="F178" s="123"/>
      <c r="G178" s="124"/>
      <c r="H178" s="51"/>
      <c r="I178"/>
      <c r="J178"/>
    </row>
    <row r="179" spans="1:10" ht="19.5" customHeight="1" x14ac:dyDescent="0.25">
      <c r="A179" s="23"/>
      <c r="B179" s="137"/>
      <c r="C179" s="138"/>
      <c r="D179" s="139"/>
      <c r="E179" s="137"/>
      <c r="F179" s="138"/>
      <c r="G179" s="139"/>
      <c r="H179" s="52"/>
      <c r="I179"/>
      <c r="J179"/>
    </row>
    <row r="180" spans="1:10" ht="19.5" customHeight="1" x14ac:dyDescent="0.25">
      <c r="A180" s="23"/>
      <c r="B180" s="137"/>
      <c r="C180" s="138"/>
      <c r="D180" s="139"/>
      <c r="E180" s="137"/>
      <c r="F180" s="138"/>
      <c r="G180" s="139"/>
      <c r="H180" s="52"/>
      <c r="I180"/>
      <c r="J180"/>
    </row>
    <row r="181" spans="1:10" ht="19.5" customHeight="1" x14ac:dyDescent="0.25">
      <c r="A181" s="23"/>
      <c r="B181" s="137"/>
      <c r="C181" s="138"/>
      <c r="D181" s="139"/>
      <c r="E181" s="137"/>
      <c r="F181" s="138"/>
      <c r="G181" s="139"/>
      <c r="H181" s="52"/>
      <c r="I181"/>
      <c r="J181"/>
    </row>
    <row r="182" spans="1:10" ht="19.5" customHeight="1" x14ac:dyDescent="0.25">
      <c r="A182"/>
      <c r="B182"/>
      <c r="C182"/>
      <c r="D182"/>
      <c r="E182"/>
      <c r="F182"/>
      <c r="G182"/>
      <c r="H182"/>
      <c r="I182"/>
      <c r="J182"/>
    </row>
    <row r="183" spans="1:10" ht="19.5" customHeight="1" x14ac:dyDescent="0.25">
      <c r="A183" s="135" t="s">
        <v>1491</v>
      </c>
      <c r="B183" s="135"/>
      <c r="C183" s="135"/>
      <c r="D183" s="135"/>
      <c r="E183" s="135"/>
      <c r="F183" s="135"/>
      <c r="G183" s="135"/>
      <c r="H183" s="37"/>
      <c r="I183"/>
      <c r="J183"/>
    </row>
    <row r="184" spans="1:10" ht="19.5" customHeight="1" x14ac:dyDescent="0.25">
      <c r="A184"/>
      <c r="B184"/>
      <c r="C184"/>
      <c r="D184"/>
      <c r="E184"/>
      <c r="F184"/>
      <c r="G184"/>
      <c r="H184"/>
      <c r="I184"/>
      <c r="J184"/>
    </row>
    <row r="185" spans="1:10" ht="40.5" customHeight="1" x14ac:dyDescent="0.25">
      <c r="A185" s="135" t="s">
        <v>25</v>
      </c>
      <c r="B185" s="135"/>
      <c r="C185" s="135"/>
      <c r="D185" s="135"/>
      <c r="E185" s="135"/>
      <c r="F185" s="135"/>
      <c r="G185" s="135"/>
      <c r="H185" s="34"/>
      <c r="I185"/>
      <c r="J185"/>
    </row>
    <row r="186" spans="1:10" ht="19.5" customHeight="1" x14ac:dyDescent="0.25">
      <c r="A186"/>
      <c r="B186"/>
      <c r="C186"/>
      <c r="D186"/>
      <c r="E186"/>
      <c r="F186"/>
      <c r="G186"/>
      <c r="H186"/>
      <c r="I186"/>
      <c r="J186"/>
    </row>
    <row r="187" spans="1:10" ht="19.5" customHeight="1" x14ac:dyDescent="0.25">
      <c r="A187"/>
      <c r="B187"/>
      <c r="C187"/>
      <c r="D187"/>
      <c r="E187"/>
      <c r="F187"/>
      <c r="G187"/>
      <c r="H187"/>
    </row>
    <row r="188" spans="1:10" ht="19.5" customHeight="1" x14ac:dyDescent="0.25">
      <c r="A188" s="134" t="s">
        <v>48</v>
      </c>
      <c r="B188" s="134"/>
      <c r="C188" s="134"/>
      <c r="D188" s="134"/>
      <c r="E188" s="134"/>
      <c r="F188" s="134"/>
      <c r="G188" s="134"/>
      <c r="H188" s="57"/>
    </row>
    <row r="189" spans="1:10" ht="19.5" customHeight="1" x14ac:dyDescent="0.25">
      <c r="A189" s="115" t="s">
        <v>26</v>
      </c>
      <c r="B189" s="115"/>
      <c r="C189" s="115"/>
      <c r="D189" s="115"/>
      <c r="E189" s="115"/>
      <c r="F189" s="115"/>
      <c r="G189" s="115"/>
      <c r="H189" s="50"/>
    </row>
    <row r="190" spans="1:10" ht="19.5" customHeight="1" x14ac:dyDescent="0.25">
      <c r="A190" s="115" t="s">
        <v>27</v>
      </c>
      <c r="B190" s="115"/>
      <c r="C190" s="115"/>
      <c r="D190" s="115"/>
      <c r="E190" s="115"/>
      <c r="F190" s="115"/>
      <c r="G190" s="115"/>
      <c r="H190" s="50"/>
    </row>
    <row r="191" spans="1:10" ht="19.5" customHeight="1" x14ac:dyDescent="0.25">
      <c r="A191"/>
      <c r="B191"/>
      <c r="C191"/>
      <c r="D191"/>
      <c r="E191"/>
      <c r="F191"/>
      <c r="G191"/>
      <c r="H191"/>
    </row>
    <row r="192" spans="1:10" ht="19.5" customHeight="1" x14ac:dyDescent="0.25">
      <c r="A192" s="24" t="s">
        <v>22</v>
      </c>
      <c r="B192" s="116" t="s">
        <v>28</v>
      </c>
      <c r="C192" s="116"/>
      <c r="D192" s="116"/>
      <c r="E192" s="116" t="s">
        <v>29</v>
      </c>
      <c r="F192" s="116"/>
      <c r="G192" s="116"/>
      <c r="H192" s="51"/>
    </row>
    <row r="193" spans="1:8" ht="19.5" customHeight="1" x14ac:dyDescent="0.25">
      <c r="A193" s="23"/>
      <c r="B193" s="117"/>
      <c r="C193" s="117"/>
      <c r="D193" s="117"/>
      <c r="E193" s="117"/>
      <c r="F193" s="117"/>
      <c r="G193" s="117"/>
      <c r="H193" s="52"/>
    </row>
    <row r="194" spans="1:8" ht="19.5" customHeight="1" x14ac:dyDescent="0.25">
      <c r="A194" s="23"/>
      <c r="B194" s="117"/>
      <c r="C194" s="117"/>
      <c r="D194" s="117"/>
      <c r="E194" s="117"/>
      <c r="F194" s="117"/>
      <c r="G194" s="117"/>
      <c r="H194" s="52"/>
    </row>
    <row r="195" spans="1:8" ht="19.5" customHeight="1" x14ac:dyDescent="0.25">
      <c r="A195" s="23"/>
      <c r="B195" s="117"/>
      <c r="C195" s="117"/>
      <c r="D195" s="117"/>
      <c r="E195" s="117"/>
      <c r="F195" s="117"/>
      <c r="G195" s="117"/>
      <c r="H195" s="52"/>
    </row>
    <row r="196" spans="1:8" ht="19.5" customHeight="1" x14ac:dyDescent="0.25">
      <c r="A196"/>
      <c r="B196"/>
      <c r="C196"/>
      <c r="D196"/>
      <c r="E196"/>
      <c r="F196"/>
      <c r="G196"/>
      <c r="H196"/>
    </row>
    <row r="197" spans="1:8" ht="19.5" customHeight="1" x14ac:dyDescent="0.25">
      <c r="A197"/>
      <c r="B197"/>
      <c r="C197"/>
      <c r="D197"/>
      <c r="E197"/>
      <c r="F197"/>
      <c r="G197"/>
      <c r="H197"/>
    </row>
    <row r="198" spans="1:8" ht="25.5" customHeight="1" x14ac:dyDescent="0.25">
      <c r="A198" s="135" t="s">
        <v>49</v>
      </c>
      <c r="B198" s="135"/>
      <c r="C198" s="135"/>
      <c r="D198" s="135"/>
      <c r="E198" s="135"/>
      <c r="F198" s="135"/>
      <c r="G198" s="135"/>
      <c r="H198" s="37"/>
    </row>
    <row r="199" spans="1:8" ht="19.5" customHeight="1" x14ac:dyDescent="0.25">
      <c r="A199"/>
      <c r="B199"/>
      <c r="C199"/>
      <c r="D199"/>
      <c r="E199"/>
      <c r="F199"/>
      <c r="G199"/>
      <c r="H199"/>
    </row>
    <row r="200" spans="1:8" ht="19.5" customHeight="1" x14ac:dyDescent="0.25">
      <c r="A200" s="25" t="s">
        <v>50</v>
      </c>
      <c r="B200" s="140">
        <f ca="1">F40</f>
        <v>0</v>
      </c>
      <c r="C200" s="140"/>
      <c r="D200" s="35" t="s">
        <v>30</v>
      </c>
      <c r="E200" s="141"/>
      <c r="F200" s="141"/>
      <c r="G200" s="141"/>
      <c r="H200" s="53"/>
    </row>
    <row r="201" spans="1:8" ht="19.5" customHeight="1" x14ac:dyDescent="0.25">
      <c r="A201"/>
      <c r="B201"/>
      <c r="C201"/>
      <c r="D201"/>
      <c r="E201"/>
      <c r="F201"/>
      <c r="G201"/>
      <c r="H201"/>
    </row>
    <row r="202" spans="1:8" ht="48" customHeight="1" x14ac:dyDescent="0.25">
      <c r="A202" s="135" t="s">
        <v>51</v>
      </c>
      <c r="B202" s="135"/>
      <c r="C202" s="135"/>
      <c r="D202" s="135"/>
      <c r="E202" s="135"/>
      <c r="F202" s="135"/>
      <c r="G202" s="135"/>
      <c r="H202" s="37"/>
    </row>
    <row r="203" spans="1:8" ht="19.5" customHeight="1" x14ac:dyDescent="0.25">
      <c r="A203"/>
      <c r="B203"/>
      <c r="C203"/>
      <c r="D203"/>
      <c r="E203"/>
      <c r="F203"/>
      <c r="G203"/>
      <c r="H203"/>
    </row>
    <row r="204" spans="1:8" ht="19.5" customHeight="1" x14ac:dyDescent="0.25">
      <c r="A204" s="24" t="s">
        <v>22</v>
      </c>
      <c r="B204" s="142" t="s">
        <v>31</v>
      </c>
      <c r="C204" s="143"/>
      <c r="D204" s="143"/>
      <c r="E204" s="143"/>
      <c r="F204" s="143"/>
      <c r="G204" s="144"/>
      <c r="H204" s="52"/>
    </row>
    <row r="205" spans="1:8" ht="19.5" customHeight="1" x14ac:dyDescent="0.25">
      <c r="A205" s="23"/>
      <c r="B205" s="137"/>
      <c r="C205" s="138"/>
      <c r="D205" s="138"/>
      <c r="E205" s="138"/>
      <c r="F205" s="138"/>
      <c r="G205" s="139"/>
      <c r="H205" s="52"/>
    </row>
    <row r="206" spans="1:8" ht="19.5" customHeight="1" x14ac:dyDescent="0.25">
      <c r="A206" s="23"/>
      <c r="B206" s="137"/>
      <c r="C206" s="138"/>
      <c r="D206" s="138"/>
      <c r="E206" s="138"/>
      <c r="F206" s="138"/>
      <c r="G206" s="139"/>
      <c r="H206" s="52"/>
    </row>
    <row r="207" spans="1:8" ht="19.5" customHeight="1" x14ac:dyDescent="0.25">
      <c r="A207" s="23"/>
      <c r="B207" s="137"/>
      <c r="C207" s="138"/>
      <c r="D207" s="138"/>
      <c r="E207" s="138"/>
      <c r="F207" s="138"/>
      <c r="G207" s="139"/>
      <c r="H207" s="52"/>
    </row>
    <row r="208" spans="1:8" ht="19.5" customHeight="1" x14ac:dyDescent="0.25">
      <c r="A208"/>
      <c r="B208"/>
      <c r="C208"/>
      <c r="D208"/>
      <c r="E208"/>
      <c r="F208"/>
      <c r="G208"/>
      <c r="H208"/>
    </row>
    <row r="209" spans="1:8" ht="19.5" customHeight="1" x14ac:dyDescent="0.25">
      <c r="A209"/>
      <c r="B209"/>
      <c r="C209"/>
      <c r="D209"/>
      <c r="E209"/>
      <c r="F209"/>
      <c r="G209"/>
      <c r="H209"/>
    </row>
    <row r="210" spans="1:8" ht="42" customHeight="1" x14ac:dyDescent="0.25">
      <c r="A210" s="135" t="s">
        <v>52</v>
      </c>
      <c r="B210" s="135"/>
      <c r="C210" s="135"/>
      <c r="D210" s="135"/>
      <c r="E210" s="135"/>
      <c r="F210" s="135"/>
      <c r="G210" s="135"/>
      <c r="H210" s="34"/>
    </row>
    <row r="211" spans="1:8" ht="19.5" customHeight="1" x14ac:dyDescent="0.25">
      <c r="A211"/>
      <c r="B211"/>
      <c r="C211"/>
      <c r="D211"/>
      <c r="E211"/>
      <c r="F211"/>
      <c r="G211"/>
      <c r="H211"/>
    </row>
    <row r="212" spans="1:8" ht="19.5" customHeight="1" x14ac:dyDescent="0.25">
      <c r="A212" s="135" t="s">
        <v>53</v>
      </c>
      <c r="B212" s="135"/>
      <c r="C212" s="135"/>
      <c r="D212" s="135"/>
      <c r="E212" s="135"/>
      <c r="F212" s="135"/>
      <c r="G212" s="135"/>
      <c r="H212" s="37"/>
    </row>
    <row r="213" spans="1:8" ht="19.5" customHeight="1" x14ac:dyDescent="0.25">
      <c r="A213"/>
      <c r="B213"/>
      <c r="C213"/>
      <c r="D213"/>
      <c r="E213"/>
      <c r="F213"/>
      <c r="G213"/>
      <c r="H213"/>
    </row>
    <row r="214" spans="1:8" ht="19.5" customHeight="1" x14ac:dyDescent="0.25">
      <c r="A214" s="135" t="s">
        <v>54</v>
      </c>
      <c r="B214" s="135"/>
      <c r="C214" s="135"/>
      <c r="D214" s="135"/>
      <c r="E214" s="135"/>
      <c r="F214" s="135"/>
      <c r="G214" s="135"/>
      <c r="H214" s="37"/>
    </row>
    <row r="215" spans="1:8" ht="19.5" customHeight="1" x14ac:dyDescent="0.25">
      <c r="A215"/>
      <c r="B215"/>
      <c r="C215"/>
      <c r="D215"/>
      <c r="E215"/>
      <c r="F215"/>
      <c r="G215"/>
      <c r="H215"/>
    </row>
    <row r="216" spans="1:8" ht="19.5" customHeight="1" x14ac:dyDescent="0.25">
      <c r="A216" s="26" t="s">
        <v>32</v>
      </c>
      <c r="B216" s="145"/>
      <c r="C216" s="145"/>
      <c r="D216" s="145"/>
      <c r="E216" s="145"/>
      <c r="F216" s="26" t="s">
        <v>33</v>
      </c>
      <c r="G216" s="27"/>
      <c r="H216" s="47"/>
    </row>
    <row r="217" spans="1:8" ht="19.5" customHeight="1" x14ac:dyDescent="0.25">
      <c r="A217" s="26" t="s">
        <v>34</v>
      </c>
      <c r="B217" s="145"/>
      <c r="C217" s="145"/>
      <c r="D217" s="145"/>
      <c r="E217" s="145"/>
      <c r="F217" s="26" t="s">
        <v>33</v>
      </c>
      <c r="G217" s="28"/>
      <c r="H217" s="47"/>
    </row>
    <row r="218" spans="1:8" ht="19.5" customHeight="1" x14ac:dyDescent="0.25">
      <c r="A218" s="26" t="s">
        <v>35</v>
      </c>
      <c r="B218" s="145"/>
      <c r="C218" s="145"/>
      <c r="D218" s="145"/>
      <c r="E218" s="145"/>
      <c r="F218" s="26" t="s">
        <v>33</v>
      </c>
      <c r="G218" s="28"/>
      <c r="H218" s="47"/>
    </row>
    <row r="219" spans="1:8" ht="19.5" customHeight="1" x14ac:dyDescent="0.25">
      <c r="A219" s="26" t="s">
        <v>36</v>
      </c>
      <c r="B219" s="145"/>
      <c r="C219" s="145"/>
      <c r="D219" s="145"/>
      <c r="E219" s="145"/>
      <c r="F219" s="26" t="s">
        <v>33</v>
      </c>
      <c r="G219" s="28"/>
      <c r="H219" s="47"/>
    </row>
    <row r="220" spans="1:8" ht="19.5" customHeight="1" x14ac:dyDescent="0.25">
      <c r="A220" s="26" t="s">
        <v>37</v>
      </c>
      <c r="B220" s="145"/>
      <c r="C220" s="145"/>
      <c r="D220" s="145"/>
      <c r="E220" s="145"/>
      <c r="F220" s="26" t="s">
        <v>33</v>
      </c>
      <c r="G220" s="28"/>
      <c r="H220" s="47"/>
    </row>
    <row r="221" spans="1:8" ht="19.5" customHeight="1" x14ac:dyDescent="0.25">
      <c r="A221" s="26" t="s">
        <v>38</v>
      </c>
      <c r="B221" s="145"/>
      <c r="C221" s="145"/>
      <c r="D221" s="145"/>
      <c r="E221" s="145"/>
      <c r="F221" s="26" t="s">
        <v>33</v>
      </c>
      <c r="G221" s="28"/>
      <c r="H221" s="47"/>
    </row>
    <row r="222" spans="1:8" ht="19.5" customHeight="1" x14ac:dyDescent="0.25">
      <c r="A222" s="26" t="s">
        <v>39</v>
      </c>
      <c r="B222" s="145"/>
      <c r="C222" s="145"/>
      <c r="D222" s="145"/>
      <c r="E222" s="145"/>
      <c r="F222" s="26" t="s">
        <v>33</v>
      </c>
      <c r="G222" s="28"/>
      <c r="H222" s="47"/>
    </row>
    <row r="223" spans="1:8" ht="19.5" customHeight="1" x14ac:dyDescent="0.25">
      <c r="A223" s="26" t="s">
        <v>40</v>
      </c>
      <c r="B223" s="145"/>
      <c r="C223" s="145"/>
      <c r="D223" s="145"/>
      <c r="E223" s="145"/>
      <c r="F223" s="26" t="s">
        <v>33</v>
      </c>
      <c r="G223" s="28"/>
      <c r="H223" s="47"/>
    </row>
    <row r="224" spans="1:8" ht="19.5" customHeight="1" x14ac:dyDescent="0.25">
      <c r="A224" s="26" t="s">
        <v>41</v>
      </c>
      <c r="B224" s="145"/>
      <c r="C224" s="145"/>
      <c r="D224" s="145"/>
      <c r="E224" s="145"/>
      <c r="F224" s="26" t="s">
        <v>33</v>
      </c>
      <c r="G224" s="28"/>
      <c r="H224" s="47"/>
    </row>
    <row r="225" spans="1:8" ht="19.5" customHeight="1" x14ac:dyDescent="0.25">
      <c r="A225" s="26" t="s">
        <v>42</v>
      </c>
      <c r="B225" s="145"/>
      <c r="C225" s="145"/>
      <c r="D225" s="145"/>
      <c r="E225" s="145"/>
      <c r="F225" s="26" t="s">
        <v>33</v>
      </c>
      <c r="G225" s="28"/>
      <c r="H225" s="47"/>
    </row>
    <row r="226" spans="1:8" ht="19.5" customHeight="1" x14ac:dyDescent="0.25">
      <c r="A226" s="26" t="s">
        <v>43</v>
      </c>
      <c r="B226" s="145"/>
      <c r="C226" s="145"/>
      <c r="D226" s="145"/>
      <c r="E226" s="145"/>
      <c r="F226" s="26" t="s">
        <v>33</v>
      </c>
      <c r="G226" s="28"/>
      <c r="H226" s="47"/>
    </row>
    <row r="227" spans="1:8" ht="19.5" customHeight="1" x14ac:dyDescent="0.25">
      <c r="A227" s="26" t="s">
        <v>44</v>
      </c>
      <c r="B227" s="145"/>
      <c r="C227" s="145"/>
      <c r="D227" s="145"/>
      <c r="E227" s="145"/>
      <c r="F227" s="26" t="s">
        <v>33</v>
      </c>
      <c r="G227" s="28"/>
      <c r="H227" s="47"/>
    </row>
    <row r="228" spans="1:8" ht="19.5" customHeight="1" x14ac:dyDescent="0.25">
      <c r="A228"/>
      <c r="B228"/>
      <c r="C228"/>
      <c r="D228"/>
      <c r="E228"/>
      <c r="F228"/>
      <c r="G228"/>
      <c r="H228"/>
    </row>
    <row r="229" spans="1:8" ht="19.5" customHeight="1" x14ac:dyDescent="0.25">
      <c r="A229"/>
      <c r="B229"/>
      <c r="C229"/>
      <c r="D229"/>
      <c r="E229"/>
      <c r="F229"/>
      <c r="G229"/>
      <c r="H229"/>
    </row>
    <row r="230" spans="1:8" ht="19.5" customHeight="1" x14ac:dyDescent="0.25">
      <c r="A230" s="111" t="s">
        <v>1492</v>
      </c>
      <c r="B230"/>
      <c r="C230"/>
      <c r="D230"/>
      <c r="E230"/>
      <c r="F230"/>
      <c r="G230"/>
      <c r="H230"/>
    </row>
    <row r="231" spans="1:8" ht="39" customHeight="1" x14ac:dyDescent="0.25">
      <c r="A231" s="114" t="s">
        <v>1493</v>
      </c>
      <c r="B231" s="113"/>
      <c r="C231" s="113"/>
      <c r="D231" s="113"/>
      <c r="E231" s="113"/>
      <c r="F231"/>
      <c r="G231"/>
      <c r="H231"/>
    </row>
    <row r="232" spans="1:8" ht="65.25" customHeight="1" x14ac:dyDescent="0.25">
      <c r="A232" s="147" t="s">
        <v>71</v>
      </c>
      <c r="B232" s="147"/>
      <c r="C232" s="147"/>
      <c r="D232" s="147"/>
      <c r="E232" s="147"/>
      <c r="F232" s="147"/>
      <c r="G232" s="147"/>
      <c r="H232" s="54"/>
    </row>
    <row r="233" spans="1:8" ht="19.5" customHeight="1" x14ac:dyDescent="0.25">
      <c r="A233"/>
      <c r="B233"/>
      <c r="C233"/>
      <c r="D233"/>
      <c r="E233"/>
      <c r="F233"/>
      <c r="G233"/>
      <c r="H233"/>
    </row>
    <row r="234" spans="1:8" ht="34.5" customHeight="1" x14ac:dyDescent="0.25">
      <c r="A234"/>
      <c r="B234"/>
      <c r="C234"/>
      <c r="D234"/>
      <c r="E234"/>
      <c r="F234"/>
      <c r="G234"/>
      <c r="H234"/>
    </row>
    <row r="235" spans="1:8" ht="19.5" customHeight="1" x14ac:dyDescent="0.25">
      <c r="A235" t="s">
        <v>45</v>
      </c>
      <c r="B235"/>
      <c r="C235"/>
      <c r="D235"/>
      <c r="E235"/>
      <c r="F235"/>
      <c r="G235"/>
      <c r="H235"/>
    </row>
    <row r="236" spans="1:8" ht="19.5" customHeight="1" x14ac:dyDescent="0.25">
      <c r="A236" t="s">
        <v>55</v>
      </c>
      <c r="B236"/>
      <c r="C236"/>
      <c r="D236"/>
      <c r="E236"/>
      <c r="F236"/>
      <c r="G236"/>
      <c r="H236"/>
    </row>
    <row r="237" spans="1:8" ht="19.5" customHeight="1" x14ac:dyDescent="0.25">
      <c r="A237"/>
      <c r="B237"/>
      <c r="C237"/>
      <c r="D237"/>
      <c r="E237"/>
      <c r="F237"/>
      <c r="G237"/>
      <c r="H237"/>
    </row>
    <row r="238" spans="1:8" ht="19.5" customHeight="1" x14ac:dyDescent="0.25">
      <c r="A238"/>
      <c r="B238"/>
      <c r="C238"/>
      <c r="D238"/>
      <c r="E238"/>
      <c r="F238"/>
      <c r="G238"/>
      <c r="H238"/>
    </row>
    <row r="239" spans="1:8" ht="23.25" customHeight="1" x14ac:dyDescent="0.25">
      <c r="A239" s="146" t="s">
        <v>46</v>
      </c>
      <c r="B239" s="146"/>
      <c r="C239" s="146"/>
      <c r="D239" s="146"/>
      <c r="E239" s="146"/>
      <c r="F239" s="146"/>
      <c r="G239" s="146"/>
      <c r="H239" s="55"/>
    </row>
    <row r="240" spans="1:8" ht="19.5" customHeight="1" x14ac:dyDescent="0.25">
      <c r="A240"/>
      <c r="B240"/>
      <c r="C240"/>
      <c r="D240"/>
      <c r="E240"/>
      <c r="F240"/>
      <c r="G240"/>
      <c r="H240"/>
    </row>
    <row r="241" spans="1:8" ht="29.25" customHeight="1" x14ac:dyDescent="0.25">
      <c r="A241" s="146" t="s">
        <v>47</v>
      </c>
      <c r="B241" s="146"/>
      <c r="C241" s="146"/>
      <c r="D241" s="146"/>
      <c r="E241" s="146"/>
      <c r="F241" s="146"/>
      <c r="G241" s="146"/>
      <c r="H241" s="55"/>
    </row>
    <row r="242" spans="1:8" ht="19.5" customHeight="1" x14ac:dyDescent="0.25">
      <c r="A242"/>
      <c r="B242"/>
      <c r="C242"/>
      <c r="D242"/>
      <c r="E242"/>
      <c r="F242"/>
      <c r="G242"/>
      <c r="H242"/>
    </row>
    <row r="243" spans="1:8" ht="25.5" customHeight="1" x14ac:dyDescent="0.25">
      <c r="A243" s="146" t="s">
        <v>47</v>
      </c>
      <c r="B243" s="146"/>
      <c r="C243" s="146"/>
      <c r="D243" s="146"/>
      <c r="E243" s="146"/>
      <c r="F243" s="146"/>
      <c r="G243" s="146"/>
      <c r="H243" s="55"/>
    </row>
  </sheetData>
  <sheetProtection formatCells="0" formatColumns="0" formatRows="0" autoFilter="0"/>
  <protectedRanges>
    <protectedRange sqref="C23:E25 G23:G25 C28:G30 E32 E34" name="Rozstęp2_1"/>
    <protectedRange sqref="B13 C15 B18 E18" name="Rozstęp1_1"/>
    <protectedRange sqref="A175:G176 A179:G181 A189:G190 A193:G195 E200 A205:G207 B216:E227 G216:G227" name="Rozstęp3_1"/>
  </protectedRanges>
  <mergeCells count="73">
    <mergeCell ref="A243:G243"/>
    <mergeCell ref="A241:G241"/>
    <mergeCell ref="A212:G212"/>
    <mergeCell ref="B226:E226"/>
    <mergeCell ref="B227:E227"/>
    <mergeCell ref="A232:G232"/>
    <mergeCell ref="A239:G239"/>
    <mergeCell ref="B223:E223"/>
    <mergeCell ref="B224:E224"/>
    <mergeCell ref="B225:E225"/>
    <mergeCell ref="B220:E220"/>
    <mergeCell ref="B221:E221"/>
    <mergeCell ref="B222:E222"/>
    <mergeCell ref="B204:G204"/>
    <mergeCell ref="B205:G205"/>
    <mergeCell ref="B206:G206"/>
    <mergeCell ref="B218:E218"/>
    <mergeCell ref="B219:E219"/>
    <mergeCell ref="B207:G207"/>
    <mergeCell ref="A210:G210"/>
    <mergeCell ref="B216:E216"/>
    <mergeCell ref="B217:E217"/>
    <mergeCell ref="A214:G214"/>
    <mergeCell ref="A202:G202"/>
    <mergeCell ref="B194:D194"/>
    <mergeCell ref="E194:G194"/>
    <mergeCell ref="B200:C200"/>
    <mergeCell ref="B195:D195"/>
    <mergeCell ref="E195:G195"/>
    <mergeCell ref="E200:G200"/>
    <mergeCell ref="A198:G198"/>
    <mergeCell ref="A188:G188"/>
    <mergeCell ref="A37:G37"/>
    <mergeCell ref="A171:G171"/>
    <mergeCell ref="A175:G175"/>
    <mergeCell ref="A172:G172"/>
    <mergeCell ref="A174:G174"/>
    <mergeCell ref="B179:D179"/>
    <mergeCell ref="E179:G179"/>
    <mergeCell ref="B180:D180"/>
    <mergeCell ref="E180:G180"/>
    <mergeCell ref="B181:D181"/>
    <mergeCell ref="E181:G181"/>
    <mergeCell ref="A185:G185"/>
    <mergeCell ref="A183:G183"/>
    <mergeCell ref="F2:G2"/>
    <mergeCell ref="A5:G6"/>
    <mergeCell ref="B13:G13"/>
    <mergeCell ref="A10:G10"/>
    <mergeCell ref="B2:C2"/>
    <mergeCell ref="A21:G21"/>
    <mergeCell ref="C15:D15"/>
    <mergeCell ref="E18:G18"/>
    <mergeCell ref="C23:E23"/>
    <mergeCell ref="C24:E24"/>
    <mergeCell ref="B18:C18"/>
    <mergeCell ref="C25:E25"/>
    <mergeCell ref="C28:G28"/>
    <mergeCell ref="C29:G29"/>
    <mergeCell ref="C30:G30"/>
    <mergeCell ref="E32:G32"/>
    <mergeCell ref="E34:G34"/>
    <mergeCell ref="A32:D32"/>
    <mergeCell ref="A34:D34"/>
    <mergeCell ref="A176:G176"/>
    <mergeCell ref="B178:D178"/>
    <mergeCell ref="E178:G178"/>
    <mergeCell ref="A189:G189"/>
    <mergeCell ref="A190:G190"/>
    <mergeCell ref="B192:D192"/>
    <mergeCell ref="E192:G192"/>
    <mergeCell ref="B193:D193"/>
    <mergeCell ref="E193:G193"/>
  </mergeCells>
  <pageMargins left="0.7" right="0.7" top="0.75" bottom="0.75" header="0.3" footer="0.3"/>
  <pageSetup paperSize="9" scale="45" orientation="portrait" horizontalDpi="4294967294" r:id="rId1"/>
  <colBreaks count="1" manualBreakCount="1">
    <brk id="7" max="1048575" man="1"/>
  </colBreaks>
  <ignoredErrors>
    <ignoredError sqref="J41:J170" numberStoredAsText="1"/>
  </ignoredErrors>
  <tableParts count="3">
    <tablePart r:id="rId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v>
      </c>
      <c r="D10" s="164" t="str">
        <f ca="1">VLOOKUP(C10,Oferta!J41:K170,2)</f>
        <v>Anidulafungin</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488</v>
      </c>
      <c r="C12" s="90" t="s">
        <v>476</v>
      </c>
      <c r="D12" s="90">
        <v>1000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43" priority="2">
      <formula>$E$5="Nie składamy oferty w zakresie przedmiotowego zadania"</formula>
    </cfRule>
  </conditionalFormatting>
  <conditionalFormatting sqref="E7 L7:M7">
    <cfRule type="expression" dxfId="24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opLeftCell="A6"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99</v>
      </c>
      <c r="D10" s="164" t="str">
        <f ca="1">VLOOKUP(C10,Oferta!J41:K170,2)</f>
        <v>Różne 13</v>
      </c>
      <c r="E10" s="164"/>
      <c r="F10" s="164"/>
      <c r="G10" s="164"/>
      <c r="H10" s="69">
        <f ca="1">SUMIF(F12:F1325,"Razem",H12:H1325)</f>
        <v>0</v>
      </c>
      <c r="I10" s="69"/>
      <c r="J10" s="69">
        <f ca="1">SUMIF(F12:F1325,"Razem",J12:J1325)</f>
        <v>0</v>
      </c>
      <c r="K10" s="69"/>
      <c r="L10" s="60">
        <f>SUM(L11:L1819)</f>
        <v>0</v>
      </c>
      <c r="M10" s="60">
        <f>COUNTIF(M12:M1819,0)</f>
        <v>0</v>
      </c>
      <c r="N10" s="60">
        <f>COUNTIF(N12:N1819,0)</f>
        <v>0</v>
      </c>
      <c r="O10" s="60">
        <f>COUNTIF(O12:O1819,0)</f>
        <v>0</v>
      </c>
      <c r="P10" s="60">
        <f>COUNTIF(P12:P1819,0)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SUM(M12:M1819)</f>
        <v>26</v>
      </c>
      <c r="N11" s="60">
        <f>SUM(N12:N1819)</f>
        <v>26</v>
      </c>
      <c r="O11" s="60">
        <f>SUM(O12:O1819)</f>
        <v>26</v>
      </c>
      <c r="P11" s="60">
        <f>SUM(P12:P1819)</f>
        <v>26</v>
      </c>
      <c r="Q11" s="60">
        <f>SUM(M11:P11)</f>
        <v>104</v>
      </c>
      <c r="R11" s="60">
        <f>SUM(R12:R1819)</f>
        <v>0</v>
      </c>
      <c r="S11" s="60">
        <f>SUM(S12:S1819)</f>
        <v>0</v>
      </c>
      <c r="T11" s="60">
        <f>SUM(T12:T1819)</f>
        <v>0</v>
      </c>
    </row>
    <row r="12" spans="1:30" s="73" customFormat="1" ht="19.5" customHeight="1" x14ac:dyDescent="0.25">
      <c r="A12" s="89">
        <v>1</v>
      </c>
      <c r="B12" s="90" t="s">
        <v>1323</v>
      </c>
      <c r="C12" s="90" t="s">
        <v>476</v>
      </c>
      <c r="D12" s="90">
        <v>3400</v>
      </c>
      <c r="E12" s="91"/>
      <c r="F12" s="92"/>
      <c r="G12" s="93"/>
      <c r="H12" s="94">
        <f t="shared" ref="H12:H37" si="0">ROUND(D12*G12,2)</f>
        <v>0</v>
      </c>
      <c r="I12" s="95"/>
      <c r="J12" s="94">
        <f t="shared" ref="J12:J37" si="1">ROUND(H12*(1+I12),2)</f>
        <v>0</v>
      </c>
      <c r="K12" s="94"/>
      <c r="L12" s="96">
        <f t="shared" ref="L12:L37" si="2">IF(LEN(H12)-IFERROR(SEARCH(",",H12,1),LEN(H12))&gt;2,1,0)</f>
        <v>0</v>
      </c>
      <c r="M12" s="71">
        <f t="shared" ref="M12:O27" si="3">IF(ISBLANK(E12),1,0)</f>
        <v>1</v>
      </c>
      <c r="N12" s="71">
        <f t="shared" si="3"/>
        <v>1</v>
      </c>
      <c r="O12" s="71">
        <f t="shared" si="3"/>
        <v>1</v>
      </c>
      <c r="P12" s="71">
        <f t="shared" ref="P12:P37" si="4">IF(ISBLANK(I12),1,0)</f>
        <v>1</v>
      </c>
      <c r="Q12" s="71"/>
      <c r="R12" s="71">
        <f t="shared" ref="R12:R37" si="5">IF(ISNUMBER(H12),0,1)</f>
        <v>0</v>
      </c>
      <c r="S12" s="71">
        <f t="shared" ref="S12:S37" si="6">IF(I12=0.08,0,IF(I12=0.23,0,IF(I12=0.05,0,IF(I12=0,0,1))))</f>
        <v>0</v>
      </c>
      <c r="T12" s="70">
        <f t="shared" ref="T12:T37" si="7">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1324</v>
      </c>
      <c r="C13" s="90" t="s">
        <v>476</v>
      </c>
      <c r="D13" s="90">
        <v>42000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9.5" customHeight="1" x14ac:dyDescent="0.25">
      <c r="A14" s="89">
        <v>3</v>
      </c>
      <c r="B14" s="90" t="s">
        <v>1325</v>
      </c>
      <c r="C14" s="90" t="s">
        <v>476</v>
      </c>
      <c r="D14" s="90">
        <v>240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9.5" customHeight="1" x14ac:dyDescent="0.25">
      <c r="A15" s="89">
        <v>4</v>
      </c>
      <c r="B15" s="90" t="s">
        <v>1326</v>
      </c>
      <c r="C15" s="90" t="s">
        <v>505</v>
      </c>
      <c r="D15" s="90">
        <v>600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9.5" customHeight="1" x14ac:dyDescent="0.25">
      <c r="A16" s="89">
        <v>5</v>
      </c>
      <c r="B16" s="90" t="s">
        <v>1327</v>
      </c>
      <c r="C16" s="90" t="s">
        <v>476</v>
      </c>
      <c r="D16" s="90">
        <v>6000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9.5" customHeight="1" x14ac:dyDescent="0.25">
      <c r="A17" s="89">
        <v>6</v>
      </c>
      <c r="B17" s="90" t="s">
        <v>1328</v>
      </c>
      <c r="C17" s="90" t="s">
        <v>476</v>
      </c>
      <c r="D17" s="90">
        <v>3000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9.5" customHeight="1" x14ac:dyDescent="0.25">
      <c r="A18" s="89">
        <v>7</v>
      </c>
      <c r="B18" s="90" t="s">
        <v>1329</v>
      </c>
      <c r="C18" s="90" t="s">
        <v>476</v>
      </c>
      <c r="D18" s="90">
        <v>2100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9.5" customHeight="1" x14ac:dyDescent="0.25">
      <c r="A19" s="89">
        <v>8</v>
      </c>
      <c r="B19" s="90" t="s">
        <v>1330</v>
      </c>
      <c r="C19" s="90" t="s">
        <v>476</v>
      </c>
      <c r="D19" s="90">
        <v>8120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9.5" customHeight="1" x14ac:dyDescent="0.25">
      <c r="A20" s="89">
        <v>9</v>
      </c>
      <c r="B20" s="90" t="s">
        <v>1331</v>
      </c>
      <c r="C20" s="90" t="s">
        <v>476</v>
      </c>
      <c r="D20" s="90">
        <v>7500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9.5" customHeight="1" x14ac:dyDescent="0.25">
      <c r="A21" s="89">
        <v>10</v>
      </c>
      <c r="B21" s="90" t="s">
        <v>1332</v>
      </c>
      <c r="C21" s="90" t="s">
        <v>476</v>
      </c>
      <c r="D21" s="90">
        <v>12600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9.5" customHeight="1" x14ac:dyDescent="0.25">
      <c r="A22" s="89">
        <v>11</v>
      </c>
      <c r="B22" s="90" t="s">
        <v>1333</v>
      </c>
      <c r="C22" s="90" t="s">
        <v>476</v>
      </c>
      <c r="D22" s="90">
        <v>2560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9.5" customHeight="1" x14ac:dyDescent="0.25">
      <c r="A23" s="89">
        <v>12</v>
      </c>
      <c r="B23" s="90" t="s">
        <v>1334</v>
      </c>
      <c r="C23" s="90" t="s">
        <v>476</v>
      </c>
      <c r="D23" s="90">
        <v>250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9.5" customHeight="1" x14ac:dyDescent="0.25">
      <c r="A24" s="89">
        <v>13</v>
      </c>
      <c r="B24" s="90" t="s">
        <v>1335</v>
      </c>
      <c r="C24" s="90" t="s">
        <v>476</v>
      </c>
      <c r="D24" s="90">
        <v>4800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9.5" customHeight="1" x14ac:dyDescent="0.25">
      <c r="A25" s="89">
        <v>14</v>
      </c>
      <c r="B25" s="90" t="s">
        <v>1336</v>
      </c>
      <c r="C25" s="90" t="s">
        <v>476</v>
      </c>
      <c r="D25" s="90">
        <v>450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9.5" customHeight="1" x14ac:dyDescent="0.25">
      <c r="A26" s="89">
        <v>15</v>
      </c>
      <c r="B26" s="90" t="s">
        <v>1337</v>
      </c>
      <c r="C26" s="90" t="s">
        <v>476</v>
      </c>
      <c r="D26" s="90">
        <v>9000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19.5" customHeight="1" x14ac:dyDescent="0.25">
      <c r="A27" s="89">
        <v>16</v>
      </c>
      <c r="B27" s="90" t="s">
        <v>1338</v>
      </c>
      <c r="C27" s="90" t="s">
        <v>476</v>
      </c>
      <c r="D27" s="90">
        <v>30000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9.5" customHeight="1" x14ac:dyDescent="0.25">
      <c r="A28" s="89">
        <v>17</v>
      </c>
      <c r="B28" s="90" t="s">
        <v>1339</v>
      </c>
      <c r="C28" s="90" t="s">
        <v>476</v>
      </c>
      <c r="D28" s="90">
        <v>24000</v>
      </c>
      <c r="E28" s="91"/>
      <c r="F28" s="92"/>
      <c r="G28" s="93"/>
      <c r="H28" s="94">
        <f t="shared" si="0"/>
        <v>0</v>
      </c>
      <c r="I28" s="95"/>
      <c r="J28" s="94">
        <f t="shared" si="1"/>
        <v>0</v>
      </c>
      <c r="K28" s="94"/>
      <c r="L28" s="96">
        <f t="shared" si="2"/>
        <v>0</v>
      </c>
      <c r="M28" s="71">
        <f t="shared" ref="M28:O37"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9.5" customHeight="1" x14ac:dyDescent="0.25">
      <c r="A29" s="89">
        <v>18</v>
      </c>
      <c r="B29" s="90" t="s">
        <v>1340</v>
      </c>
      <c r="C29" s="90" t="s">
        <v>505</v>
      </c>
      <c r="D29" s="90">
        <v>300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19.5" customHeight="1" x14ac:dyDescent="0.25">
      <c r="A30" s="89">
        <v>19</v>
      </c>
      <c r="B30" s="90" t="s">
        <v>1341</v>
      </c>
      <c r="C30" s="90" t="s">
        <v>476</v>
      </c>
      <c r="D30" s="90">
        <v>9000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19.5" customHeight="1" x14ac:dyDescent="0.25">
      <c r="A31" s="89">
        <v>20</v>
      </c>
      <c r="B31" s="90" t="s">
        <v>1342</v>
      </c>
      <c r="C31" s="90" t="s">
        <v>476</v>
      </c>
      <c r="D31" s="90">
        <v>3000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19.5" customHeight="1" x14ac:dyDescent="0.25">
      <c r="A32" s="89">
        <v>21</v>
      </c>
      <c r="B32" s="90" t="s">
        <v>1343</v>
      </c>
      <c r="C32" s="90" t="s">
        <v>476</v>
      </c>
      <c r="D32" s="90">
        <v>420</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19.5" customHeight="1" x14ac:dyDescent="0.25">
      <c r="A33" s="89">
        <v>22</v>
      </c>
      <c r="B33" s="90" t="s">
        <v>1344</v>
      </c>
      <c r="C33" s="90" t="s">
        <v>476</v>
      </c>
      <c r="D33" s="90">
        <v>9000</v>
      </c>
      <c r="E33" s="91"/>
      <c r="F33" s="92"/>
      <c r="G33" s="93"/>
      <c r="H33" s="94">
        <f t="shared" si="0"/>
        <v>0</v>
      </c>
      <c r="I33" s="95"/>
      <c r="J33" s="94">
        <f t="shared" si="1"/>
        <v>0</v>
      </c>
      <c r="K33" s="94"/>
      <c r="L33" s="96">
        <f t="shared" si="2"/>
        <v>0</v>
      </c>
      <c r="M33" s="71">
        <f t="shared" si="8"/>
        <v>1</v>
      </c>
      <c r="N33" s="71">
        <f t="shared" si="8"/>
        <v>1</v>
      </c>
      <c r="O33" s="71">
        <f t="shared" si="8"/>
        <v>1</v>
      </c>
      <c r="P33" s="71">
        <f t="shared" si="4"/>
        <v>1</v>
      </c>
      <c r="Q33" s="71"/>
      <c r="R33" s="71">
        <f t="shared" si="5"/>
        <v>0</v>
      </c>
      <c r="S33" s="71">
        <f t="shared" si="6"/>
        <v>0</v>
      </c>
      <c r="T33" s="70">
        <f t="shared" si="7"/>
        <v>0</v>
      </c>
      <c r="U33" s="71"/>
      <c r="V33" s="97"/>
      <c r="W33" s="72"/>
      <c r="X33" s="72"/>
      <c r="Y33" s="72"/>
      <c r="Z33" s="72"/>
      <c r="AA33" s="72"/>
      <c r="AB33" s="72"/>
      <c r="AC33" s="72"/>
      <c r="AD33" s="72"/>
    </row>
    <row r="34" spans="1:30" s="73" customFormat="1" ht="19.5" customHeight="1" x14ac:dyDescent="0.25">
      <c r="A34" s="89">
        <v>23</v>
      </c>
      <c r="B34" s="90" t="s">
        <v>1345</v>
      </c>
      <c r="C34" s="90" t="s">
        <v>476</v>
      </c>
      <c r="D34" s="90">
        <v>4200</v>
      </c>
      <c r="E34" s="91"/>
      <c r="F34" s="92"/>
      <c r="G34" s="93"/>
      <c r="H34" s="94">
        <f t="shared" si="0"/>
        <v>0</v>
      </c>
      <c r="I34" s="95"/>
      <c r="J34" s="94">
        <f t="shared" si="1"/>
        <v>0</v>
      </c>
      <c r="K34" s="94"/>
      <c r="L34" s="96">
        <f t="shared" si="2"/>
        <v>0</v>
      </c>
      <c r="M34" s="71">
        <f t="shared" si="8"/>
        <v>1</v>
      </c>
      <c r="N34" s="71">
        <f t="shared" si="8"/>
        <v>1</v>
      </c>
      <c r="O34" s="71">
        <f t="shared" si="8"/>
        <v>1</v>
      </c>
      <c r="P34" s="71">
        <f t="shared" si="4"/>
        <v>1</v>
      </c>
      <c r="Q34" s="71"/>
      <c r="R34" s="71">
        <f t="shared" si="5"/>
        <v>0</v>
      </c>
      <c r="S34" s="71">
        <f t="shared" si="6"/>
        <v>0</v>
      </c>
      <c r="T34" s="70">
        <f t="shared" si="7"/>
        <v>0</v>
      </c>
      <c r="U34" s="71"/>
      <c r="V34" s="97"/>
      <c r="W34" s="72"/>
      <c r="X34" s="72"/>
      <c r="Y34" s="72"/>
      <c r="Z34" s="72"/>
      <c r="AA34" s="72"/>
      <c r="AB34" s="72"/>
      <c r="AC34" s="72"/>
      <c r="AD34" s="72"/>
    </row>
    <row r="35" spans="1:30" s="73" customFormat="1" ht="19.5" customHeight="1" x14ac:dyDescent="0.25">
      <c r="A35" s="89">
        <v>24</v>
      </c>
      <c r="B35" s="90" t="s">
        <v>1346</v>
      </c>
      <c r="C35" s="90" t="s">
        <v>476</v>
      </c>
      <c r="D35" s="90">
        <v>5600</v>
      </c>
      <c r="E35" s="91"/>
      <c r="F35" s="92"/>
      <c r="G35" s="93"/>
      <c r="H35" s="94">
        <f t="shared" si="0"/>
        <v>0</v>
      </c>
      <c r="I35" s="95"/>
      <c r="J35" s="94">
        <f t="shared" si="1"/>
        <v>0</v>
      </c>
      <c r="K35" s="94"/>
      <c r="L35" s="96">
        <f t="shared" si="2"/>
        <v>0</v>
      </c>
      <c r="M35" s="71">
        <f t="shared" si="8"/>
        <v>1</v>
      </c>
      <c r="N35" s="71">
        <f t="shared" si="8"/>
        <v>1</v>
      </c>
      <c r="O35" s="71">
        <f t="shared" si="8"/>
        <v>1</v>
      </c>
      <c r="P35" s="71">
        <f t="shared" si="4"/>
        <v>1</v>
      </c>
      <c r="Q35" s="71"/>
      <c r="R35" s="71">
        <f t="shared" si="5"/>
        <v>0</v>
      </c>
      <c r="S35" s="71">
        <f t="shared" si="6"/>
        <v>0</v>
      </c>
      <c r="T35" s="70">
        <f t="shared" si="7"/>
        <v>0</v>
      </c>
      <c r="U35" s="71"/>
      <c r="V35" s="97"/>
      <c r="W35" s="72"/>
      <c r="X35" s="72"/>
      <c r="Y35" s="72"/>
      <c r="Z35" s="72"/>
      <c r="AA35" s="72"/>
      <c r="AB35" s="72"/>
      <c r="AC35" s="72"/>
      <c r="AD35" s="72"/>
    </row>
    <row r="36" spans="1:30" s="73" customFormat="1" ht="19.5" customHeight="1" x14ac:dyDescent="0.25">
      <c r="A36" s="89">
        <v>25</v>
      </c>
      <c r="B36" s="90" t="s">
        <v>1347</v>
      </c>
      <c r="C36" s="90" t="s">
        <v>476</v>
      </c>
      <c r="D36" s="90">
        <v>4200</v>
      </c>
      <c r="E36" s="91"/>
      <c r="F36" s="92"/>
      <c r="G36" s="93"/>
      <c r="H36" s="94">
        <f t="shared" si="0"/>
        <v>0</v>
      </c>
      <c r="I36" s="95"/>
      <c r="J36" s="94">
        <f t="shared" si="1"/>
        <v>0</v>
      </c>
      <c r="K36" s="94"/>
      <c r="L36" s="96">
        <f t="shared" si="2"/>
        <v>0</v>
      </c>
      <c r="M36" s="71">
        <f t="shared" si="8"/>
        <v>1</v>
      </c>
      <c r="N36" s="71">
        <f t="shared" si="8"/>
        <v>1</v>
      </c>
      <c r="O36" s="71">
        <f t="shared" si="8"/>
        <v>1</v>
      </c>
      <c r="P36" s="71">
        <f t="shared" si="4"/>
        <v>1</v>
      </c>
      <c r="Q36" s="71"/>
      <c r="R36" s="71">
        <f t="shared" si="5"/>
        <v>0</v>
      </c>
      <c r="S36" s="71">
        <f t="shared" si="6"/>
        <v>0</v>
      </c>
      <c r="T36" s="70">
        <f t="shared" si="7"/>
        <v>0</v>
      </c>
      <c r="U36" s="71"/>
      <c r="V36" s="97"/>
      <c r="W36" s="72"/>
      <c r="X36" s="72"/>
      <c r="Y36" s="72"/>
      <c r="Z36" s="72"/>
      <c r="AA36" s="72"/>
      <c r="AB36" s="72"/>
      <c r="AC36" s="72"/>
      <c r="AD36" s="72"/>
    </row>
    <row r="37" spans="1:30" s="73" customFormat="1" ht="19.5" customHeight="1" x14ac:dyDescent="0.25">
      <c r="A37" s="89">
        <v>26</v>
      </c>
      <c r="B37" s="90" t="s">
        <v>1348</v>
      </c>
      <c r="C37" s="90" t="s">
        <v>476</v>
      </c>
      <c r="D37" s="90">
        <v>1680</v>
      </c>
      <c r="E37" s="91"/>
      <c r="F37" s="92"/>
      <c r="G37" s="93"/>
      <c r="H37" s="94">
        <f t="shared" si="0"/>
        <v>0</v>
      </c>
      <c r="I37" s="95"/>
      <c r="J37" s="94">
        <f t="shared" si="1"/>
        <v>0</v>
      </c>
      <c r="K37" s="94"/>
      <c r="L37" s="96">
        <f t="shared" si="2"/>
        <v>0</v>
      </c>
      <c r="M37" s="71">
        <f t="shared" si="8"/>
        <v>1</v>
      </c>
      <c r="N37" s="71">
        <f t="shared" si="8"/>
        <v>1</v>
      </c>
      <c r="O37" s="71">
        <f t="shared" si="8"/>
        <v>1</v>
      </c>
      <c r="P37" s="71">
        <f t="shared" si="4"/>
        <v>1</v>
      </c>
      <c r="Q37" s="71"/>
      <c r="R37" s="71">
        <f t="shared" si="5"/>
        <v>0</v>
      </c>
      <c r="S37" s="71">
        <f t="shared" si="6"/>
        <v>0</v>
      </c>
      <c r="T37" s="70">
        <f t="shared" si="7"/>
        <v>0</v>
      </c>
      <c r="U37" s="71"/>
      <c r="V37" s="97"/>
      <c r="W37" s="72"/>
      <c r="X37" s="72"/>
      <c r="Y37" s="72"/>
      <c r="Z37" s="72"/>
      <c r="AA37" s="72"/>
      <c r="AB37" s="72"/>
      <c r="AC37" s="72"/>
      <c r="AD37" s="72"/>
    </row>
    <row r="38" spans="1:30" s="73" customFormat="1" ht="21" customHeight="1" x14ac:dyDescent="0.25">
      <c r="A38" s="165"/>
      <c r="B38" s="165"/>
      <c r="C38" s="165"/>
      <c r="D38" s="165"/>
      <c r="E38" s="165"/>
      <c r="F38" s="98" t="s">
        <v>60</v>
      </c>
      <c r="G38" s="98" t="s">
        <v>61</v>
      </c>
      <c r="H38" s="99">
        <f ca="1">SUM(OFFSET($H$12,0,0,ROW()-12,1))</f>
        <v>0</v>
      </c>
      <c r="I38" s="100" t="s">
        <v>61</v>
      </c>
      <c r="J38" s="99">
        <f ca="1">SUM(OFFSET($J$12,0,0,ROW()-12,1))</f>
        <v>0</v>
      </c>
      <c r="K38" s="100" t="s">
        <v>61</v>
      </c>
      <c r="L38" s="88"/>
      <c r="M38" s="71"/>
      <c r="N38" s="71"/>
      <c r="O38" s="71"/>
      <c r="P38" s="71"/>
      <c r="Q38" s="71"/>
      <c r="R38" s="71"/>
      <c r="S38" s="71"/>
      <c r="T38" s="71"/>
      <c r="U38" s="71"/>
      <c r="V38" s="97"/>
      <c r="W38" s="72"/>
      <c r="X38" s="72"/>
      <c r="Y38" s="72"/>
      <c r="Z38" s="72"/>
      <c r="AA38" s="72"/>
      <c r="AB38" s="72"/>
      <c r="AC38" s="72"/>
      <c r="AD38" s="72"/>
    </row>
    <row r="39" spans="1:30" x14ac:dyDescent="0.25">
      <c r="A39" s="101" t="s">
        <v>62</v>
      </c>
      <c r="B39" s="102"/>
      <c r="C39" s="102"/>
      <c r="D39" s="102"/>
      <c r="E39" s="103"/>
      <c r="F39" s="104"/>
      <c r="G39" s="103"/>
      <c r="H39" s="103"/>
      <c r="I39" s="103"/>
      <c r="J39" s="103"/>
      <c r="K39" s="103"/>
      <c r="L39" s="88"/>
    </row>
    <row r="40" spans="1:30" x14ac:dyDescent="0.25">
      <c r="A40" s="102"/>
      <c r="B40" s="102"/>
      <c r="C40" s="102"/>
      <c r="D40" s="102"/>
      <c r="E40" s="103"/>
      <c r="F40" s="104"/>
      <c r="G40" s="103"/>
      <c r="H40" s="103"/>
      <c r="I40" s="103"/>
      <c r="J40" s="103"/>
      <c r="K40" s="103"/>
      <c r="L40" s="88"/>
    </row>
    <row r="41" spans="1:30" x14ac:dyDescent="0.25">
      <c r="A41" s="102" t="s">
        <v>63</v>
      </c>
      <c r="B41" s="102"/>
      <c r="C41" s="102"/>
      <c r="D41" s="102"/>
      <c r="E41" s="103"/>
      <c r="F41" s="104"/>
      <c r="G41" s="103"/>
      <c r="H41" s="103"/>
      <c r="I41" s="103"/>
      <c r="J41" s="103"/>
      <c r="K41" s="103"/>
      <c r="L41" s="88"/>
    </row>
    <row r="42" spans="1:30" x14ac:dyDescent="0.25">
      <c r="A42" s="101" t="s">
        <v>64</v>
      </c>
      <c r="B42" s="102"/>
      <c r="C42" s="102"/>
      <c r="D42" s="102"/>
      <c r="E42" s="103"/>
      <c r="F42" s="104"/>
      <c r="G42" s="103"/>
      <c r="H42" s="103"/>
      <c r="I42" s="103"/>
      <c r="J42" s="103"/>
      <c r="K42" s="103"/>
      <c r="L42" s="88"/>
    </row>
    <row r="43" spans="1:30" x14ac:dyDescent="0.25">
      <c r="A43" s="101" t="s">
        <v>84</v>
      </c>
      <c r="B43" s="102"/>
      <c r="C43" s="102"/>
      <c r="D43" s="102"/>
      <c r="E43" s="103"/>
      <c r="F43" s="104"/>
      <c r="G43" s="103"/>
      <c r="H43" s="103"/>
      <c r="I43" s="103"/>
      <c r="J43" s="103"/>
      <c r="K43" s="103"/>
      <c r="L43" s="88"/>
    </row>
    <row r="44" spans="1:30" x14ac:dyDescent="0.25">
      <c r="A44" s="105" t="s">
        <v>65</v>
      </c>
      <c r="B44" s="102"/>
      <c r="C44" s="102"/>
      <c r="D44" s="102"/>
      <c r="E44" s="103"/>
      <c r="F44" s="104"/>
      <c r="G44" s="103"/>
      <c r="H44" s="103"/>
      <c r="I44" s="103"/>
      <c r="J44" s="103"/>
      <c r="K44" s="103"/>
      <c r="L44" s="88"/>
    </row>
    <row r="45" spans="1:30" x14ac:dyDescent="0.25">
      <c r="A45" s="105" t="s">
        <v>66</v>
      </c>
      <c r="B45" s="102"/>
      <c r="C45" s="102"/>
      <c r="D45" s="102"/>
      <c r="E45" s="103"/>
      <c r="F45" s="104"/>
      <c r="G45" s="103"/>
      <c r="H45" s="103"/>
      <c r="I45" s="103"/>
      <c r="J45" s="103"/>
      <c r="K45" s="103"/>
      <c r="L45" s="88"/>
    </row>
    <row r="46" spans="1:30" x14ac:dyDescent="0.25">
      <c r="A46" s="102"/>
      <c r="B46" s="102"/>
      <c r="C46" s="102"/>
      <c r="D46" s="102"/>
      <c r="E46" s="103"/>
      <c r="F46" s="104"/>
      <c r="G46" s="103"/>
      <c r="H46" s="103"/>
      <c r="I46" s="103"/>
      <c r="J46" s="103"/>
      <c r="K46" s="103"/>
      <c r="L46" s="88"/>
    </row>
    <row r="47" spans="1:30" x14ac:dyDescent="0.25">
      <c r="A47" s="102" t="s">
        <v>67</v>
      </c>
      <c r="B47" s="102"/>
      <c r="C47" s="102"/>
      <c r="D47" s="102"/>
      <c r="E47" s="103"/>
      <c r="F47" s="104"/>
      <c r="G47" s="103"/>
      <c r="H47" s="103"/>
      <c r="I47" s="103"/>
      <c r="J47" s="103"/>
      <c r="K47" s="103"/>
      <c r="L47" s="88"/>
    </row>
    <row r="48" spans="1:30" x14ac:dyDescent="0.25">
      <c r="A48" s="102"/>
      <c r="B48" s="102"/>
      <c r="C48" s="102"/>
      <c r="D48" s="102"/>
      <c r="E48" s="103"/>
      <c r="F48" s="104"/>
      <c r="G48" s="103"/>
      <c r="H48" s="103"/>
      <c r="I48" s="103"/>
      <c r="J48" s="103"/>
      <c r="K48" s="103"/>
      <c r="L48" s="88"/>
    </row>
    <row r="49" spans="1:11" x14ac:dyDescent="0.25">
      <c r="A49" s="102" t="s">
        <v>68</v>
      </c>
      <c r="B49" s="102"/>
      <c r="C49" s="102"/>
      <c r="D49" s="102"/>
      <c r="E49" s="103"/>
      <c r="F49" s="104"/>
      <c r="G49" s="103"/>
      <c r="H49" s="103"/>
      <c r="I49" s="103"/>
      <c r="J49" s="103"/>
      <c r="K49" s="103"/>
    </row>
    <row r="50" spans="1:11" x14ac:dyDescent="0.25">
      <c r="A50" s="102"/>
      <c r="B50" s="102"/>
      <c r="C50" s="102"/>
      <c r="D50" s="102"/>
      <c r="E50" s="103"/>
      <c r="F50" s="104"/>
      <c r="G50" s="103"/>
      <c r="H50" s="103"/>
      <c r="I50" s="103"/>
      <c r="J50" s="103"/>
      <c r="K50" s="103"/>
    </row>
    <row r="51" spans="1:11" ht="66.75" customHeight="1" x14ac:dyDescent="0.25">
      <c r="A51" s="166" t="s">
        <v>85</v>
      </c>
      <c r="B51" s="166"/>
      <c r="C51" s="166"/>
      <c r="D51" s="166"/>
      <c r="E51" s="166"/>
      <c r="F51" s="166"/>
      <c r="G51" s="166"/>
      <c r="H51" s="166"/>
      <c r="I51" s="166"/>
      <c r="J51" s="166"/>
      <c r="K51" s="166"/>
    </row>
  </sheetData>
  <protectedRanges>
    <protectedRange sqref="K12:K37" name="Rozstęp4_1_2_1"/>
    <protectedRange sqref="I12:I37" name="Rozstęp3_1_2_1"/>
    <protectedRange sqref="E12:G37" name="Rozstęp2_1_2_1"/>
  </protectedRanges>
  <mergeCells count="11">
    <mergeCell ref="B8:D8"/>
    <mergeCell ref="E8:J8"/>
    <mergeCell ref="D10:G10"/>
    <mergeCell ref="A38:E38"/>
    <mergeCell ref="A51:K51"/>
    <mergeCell ref="B1:D1"/>
    <mergeCell ref="F1:K1"/>
    <mergeCell ref="F2:H2"/>
    <mergeCell ref="B3:D7"/>
    <mergeCell ref="E5:J6"/>
    <mergeCell ref="E7:J7"/>
  </mergeCells>
  <conditionalFormatting sqref="E5 L5:M6">
    <cfRule type="expression" dxfId="63" priority="2">
      <formula>$E$5="Nie składamy oferty w zakresie przedmiotowego zadania"</formula>
    </cfRule>
  </conditionalFormatting>
  <conditionalFormatting sqref="E7 L7:M7">
    <cfRule type="expression" dxfId="6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100</v>
      </c>
      <c r="D10" s="164" t="str">
        <f ca="1">VLOOKUP(C10,Oferta!J41:K170,2)</f>
        <v>Różne 14</v>
      </c>
      <c r="E10" s="164"/>
      <c r="F10" s="164"/>
      <c r="G10" s="164"/>
      <c r="H10" s="69">
        <f ca="1">SUMIF(F12:F1325,"Razem",H12:H1325)</f>
        <v>0</v>
      </c>
      <c r="I10" s="69"/>
      <c r="J10" s="69">
        <f ca="1">SUMIF(F12:F1325,"Razem",J12:J1325)</f>
        <v>0</v>
      </c>
      <c r="K10" s="69"/>
      <c r="L10" s="60">
        <f>SUM(L11:L1819)</f>
        <v>0</v>
      </c>
      <c r="M10" s="60">
        <f>COUNTIF(M12:M1819,0)</f>
        <v>0</v>
      </c>
      <c r="N10" s="60">
        <f>COUNTIF(N12:N1819,0)</f>
        <v>0</v>
      </c>
      <c r="O10" s="60">
        <f>COUNTIF(O12:O1819,0)</f>
        <v>0</v>
      </c>
      <c r="P10" s="60">
        <f>COUNTIF(P12:P1819,0)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SUM(M12:M1819)</f>
        <v>26</v>
      </c>
      <c r="N11" s="60">
        <f>SUM(N12:N1819)</f>
        <v>26</v>
      </c>
      <c r="O11" s="60">
        <f>SUM(O12:O1819)</f>
        <v>26</v>
      </c>
      <c r="P11" s="60">
        <f>SUM(P12:P1819)</f>
        <v>26</v>
      </c>
      <c r="Q11" s="60">
        <f>SUM(M11:P11)</f>
        <v>104</v>
      </c>
      <c r="R11" s="60">
        <f>SUM(R12:R1819)</f>
        <v>0</v>
      </c>
      <c r="S11" s="60">
        <f>SUM(S12:S1819)</f>
        <v>0</v>
      </c>
      <c r="T11" s="60">
        <f>SUM(T12:T1819)</f>
        <v>0</v>
      </c>
    </row>
    <row r="12" spans="1:30" s="73" customFormat="1" ht="14.25" x14ac:dyDescent="0.25">
      <c r="A12" s="89">
        <v>1</v>
      </c>
      <c r="B12" s="90" t="s">
        <v>1349</v>
      </c>
      <c r="C12" s="90" t="s">
        <v>476</v>
      </c>
      <c r="D12" s="90">
        <v>3000</v>
      </c>
      <c r="E12" s="91"/>
      <c r="F12" s="92"/>
      <c r="G12" s="93"/>
      <c r="H12" s="94">
        <f t="shared" ref="H12:H37" si="0">ROUND(D12*G12,2)</f>
        <v>0</v>
      </c>
      <c r="I12" s="95"/>
      <c r="J12" s="94">
        <f t="shared" ref="J12:J37" si="1">ROUND(H12*(1+I12),2)</f>
        <v>0</v>
      </c>
      <c r="K12" s="94"/>
      <c r="L12" s="96">
        <f t="shared" ref="L12:L37" si="2">IF(LEN(H12)-IFERROR(SEARCH(",",H12,1),LEN(H12))&gt;2,1,0)</f>
        <v>0</v>
      </c>
      <c r="M12" s="71">
        <f t="shared" ref="M12:O27" si="3">IF(ISBLANK(E12),1,0)</f>
        <v>1</v>
      </c>
      <c r="N12" s="71">
        <f t="shared" si="3"/>
        <v>1</v>
      </c>
      <c r="O12" s="71">
        <f t="shared" si="3"/>
        <v>1</v>
      </c>
      <c r="P12" s="71">
        <f t="shared" ref="P12:P37" si="4">IF(ISBLANK(I12),1,0)</f>
        <v>1</v>
      </c>
      <c r="Q12" s="71"/>
      <c r="R12" s="71">
        <f t="shared" ref="R12:R37" si="5">IF(ISNUMBER(H12),0,1)</f>
        <v>0</v>
      </c>
      <c r="S12" s="71">
        <f t="shared" ref="S12:S37" si="6">IF(I12=0.08,0,IF(I12=0.23,0,IF(I12=0.05,0,IF(I12=0,0,1))))</f>
        <v>0</v>
      </c>
      <c r="T12" s="70">
        <f t="shared" ref="T12:T37" si="7">IF(ISERROR(IF(LEN(G12)-FIND(",",G12)&gt;4,1,0)),0,IF(LEN(G12)-FIND(",",G12)&gt;4,1,0))</f>
        <v>0</v>
      </c>
      <c r="U12" s="71"/>
      <c r="V12" s="97"/>
      <c r="W12" s="72"/>
      <c r="X12" s="72"/>
      <c r="Y12" s="72"/>
      <c r="Z12" s="72"/>
      <c r="AA12" s="72"/>
      <c r="AB12" s="72"/>
      <c r="AC12" s="72"/>
      <c r="AD12" s="72"/>
    </row>
    <row r="13" spans="1:30" s="73" customFormat="1" ht="14.25" x14ac:dyDescent="0.25">
      <c r="A13" s="89">
        <v>2</v>
      </c>
      <c r="B13" s="90" t="s">
        <v>1350</v>
      </c>
      <c r="C13" s="90" t="s">
        <v>476</v>
      </c>
      <c r="D13" s="90">
        <v>720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1351</v>
      </c>
      <c r="C14" s="90" t="s">
        <v>476</v>
      </c>
      <c r="D14" s="90">
        <v>720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28.5" x14ac:dyDescent="0.25">
      <c r="A15" s="89">
        <v>4</v>
      </c>
      <c r="B15" s="90" t="s">
        <v>1352</v>
      </c>
      <c r="C15" s="90" t="s">
        <v>476</v>
      </c>
      <c r="D15" s="90">
        <v>5</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1353</v>
      </c>
      <c r="C16" s="90" t="s">
        <v>476</v>
      </c>
      <c r="D16" s="90">
        <v>150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1354</v>
      </c>
      <c r="C17" s="90" t="s">
        <v>476</v>
      </c>
      <c r="D17" s="90">
        <v>6000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1355</v>
      </c>
      <c r="C18" s="90" t="s">
        <v>476</v>
      </c>
      <c r="D18" s="90">
        <v>12</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1356</v>
      </c>
      <c r="C19" s="90" t="s">
        <v>476</v>
      </c>
      <c r="D19" s="90">
        <v>300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1357</v>
      </c>
      <c r="C20" s="90" t="s">
        <v>476</v>
      </c>
      <c r="D20" s="90">
        <v>150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4.25" x14ac:dyDescent="0.25">
      <c r="A21" s="89">
        <v>10</v>
      </c>
      <c r="B21" s="90" t="s">
        <v>1358</v>
      </c>
      <c r="C21" s="90" t="s">
        <v>487</v>
      </c>
      <c r="D21" s="90">
        <v>4</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4.25" x14ac:dyDescent="0.25">
      <c r="A22" s="89">
        <v>11</v>
      </c>
      <c r="B22" s="90" t="s">
        <v>1359</v>
      </c>
      <c r="C22" s="90" t="s">
        <v>476</v>
      </c>
      <c r="D22" s="90">
        <v>180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4.25" x14ac:dyDescent="0.25">
      <c r="A23" s="89">
        <v>12</v>
      </c>
      <c r="B23" s="90" t="s">
        <v>1360</v>
      </c>
      <c r="C23" s="90" t="s">
        <v>476</v>
      </c>
      <c r="D23" s="90">
        <v>420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1361</v>
      </c>
      <c r="C24" s="90" t="s">
        <v>476</v>
      </c>
      <c r="D24" s="90">
        <v>56</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4.25" x14ac:dyDescent="0.25">
      <c r="A25" s="89">
        <v>14</v>
      </c>
      <c r="B25" s="90" t="s">
        <v>1362</v>
      </c>
      <c r="C25" s="90" t="s">
        <v>476</v>
      </c>
      <c r="D25" s="90">
        <v>120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4.25" x14ac:dyDescent="0.25">
      <c r="A26" s="89">
        <v>15</v>
      </c>
      <c r="B26" s="90" t="s">
        <v>1363</v>
      </c>
      <c r="C26" s="90" t="s">
        <v>476</v>
      </c>
      <c r="D26" s="90">
        <v>300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14.25" x14ac:dyDescent="0.25">
      <c r="A27" s="89">
        <v>16</v>
      </c>
      <c r="B27" s="90" t="s">
        <v>1364</v>
      </c>
      <c r="C27" s="90" t="s">
        <v>476</v>
      </c>
      <c r="D27" s="90">
        <v>1920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4.25" x14ac:dyDescent="0.25">
      <c r="A28" s="89">
        <v>17</v>
      </c>
      <c r="B28" s="90" t="s">
        <v>1365</v>
      </c>
      <c r="C28" s="90" t="s">
        <v>476</v>
      </c>
      <c r="D28" s="90">
        <v>20000</v>
      </c>
      <c r="E28" s="91"/>
      <c r="F28" s="92"/>
      <c r="G28" s="93"/>
      <c r="H28" s="94">
        <f t="shared" si="0"/>
        <v>0</v>
      </c>
      <c r="I28" s="95"/>
      <c r="J28" s="94">
        <f t="shared" si="1"/>
        <v>0</v>
      </c>
      <c r="K28" s="94"/>
      <c r="L28" s="96">
        <f t="shared" si="2"/>
        <v>0</v>
      </c>
      <c r="M28" s="71">
        <f t="shared" ref="M28:O37"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4.25" x14ac:dyDescent="0.25">
      <c r="A29" s="89">
        <v>18</v>
      </c>
      <c r="B29" s="90" t="s">
        <v>1366</v>
      </c>
      <c r="C29" s="90" t="s">
        <v>476</v>
      </c>
      <c r="D29" s="90">
        <v>36</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14.25" x14ac:dyDescent="0.25">
      <c r="A30" s="89">
        <v>19</v>
      </c>
      <c r="B30" s="90" t="s">
        <v>1367</v>
      </c>
      <c r="C30" s="90" t="s">
        <v>476</v>
      </c>
      <c r="D30" s="90">
        <v>6</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14.25" x14ac:dyDescent="0.25">
      <c r="A31" s="89">
        <v>20</v>
      </c>
      <c r="B31" s="90" t="s">
        <v>1368</v>
      </c>
      <c r="C31" s="90" t="s">
        <v>476</v>
      </c>
      <c r="D31" s="90">
        <v>12</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14.25" x14ac:dyDescent="0.25">
      <c r="A32" s="89">
        <v>21</v>
      </c>
      <c r="B32" s="90" t="s">
        <v>1369</v>
      </c>
      <c r="C32" s="90" t="s">
        <v>476</v>
      </c>
      <c r="D32" s="90">
        <v>1200</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14.25" x14ac:dyDescent="0.25">
      <c r="A33" s="89">
        <v>22</v>
      </c>
      <c r="B33" s="90" t="s">
        <v>1370</v>
      </c>
      <c r="C33" s="90" t="s">
        <v>476</v>
      </c>
      <c r="D33" s="90">
        <v>300</v>
      </c>
      <c r="E33" s="91"/>
      <c r="F33" s="92"/>
      <c r="G33" s="93"/>
      <c r="H33" s="94">
        <f t="shared" si="0"/>
        <v>0</v>
      </c>
      <c r="I33" s="95"/>
      <c r="J33" s="94">
        <f t="shared" si="1"/>
        <v>0</v>
      </c>
      <c r="K33" s="94"/>
      <c r="L33" s="96">
        <f t="shared" si="2"/>
        <v>0</v>
      </c>
      <c r="M33" s="71">
        <f t="shared" si="8"/>
        <v>1</v>
      </c>
      <c r="N33" s="71">
        <f t="shared" si="8"/>
        <v>1</v>
      </c>
      <c r="O33" s="71">
        <f t="shared" si="8"/>
        <v>1</v>
      </c>
      <c r="P33" s="71">
        <f t="shared" si="4"/>
        <v>1</v>
      </c>
      <c r="Q33" s="71"/>
      <c r="R33" s="71">
        <f t="shared" si="5"/>
        <v>0</v>
      </c>
      <c r="S33" s="71">
        <f t="shared" si="6"/>
        <v>0</v>
      </c>
      <c r="T33" s="70">
        <f t="shared" si="7"/>
        <v>0</v>
      </c>
      <c r="U33" s="71"/>
      <c r="V33" s="97"/>
      <c r="W33" s="72"/>
      <c r="X33" s="72"/>
      <c r="Y33" s="72"/>
      <c r="Z33" s="72"/>
      <c r="AA33" s="72"/>
      <c r="AB33" s="72"/>
      <c r="AC33" s="72"/>
      <c r="AD33" s="72"/>
    </row>
    <row r="34" spans="1:30" s="73" customFormat="1" ht="14.25" x14ac:dyDescent="0.25">
      <c r="A34" s="89">
        <v>23</v>
      </c>
      <c r="B34" s="90" t="s">
        <v>1371</v>
      </c>
      <c r="C34" s="90" t="s">
        <v>476</v>
      </c>
      <c r="D34" s="90">
        <v>3000</v>
      </c>
      <c r="E34" s="91"/>
      <c r="F34" s="92"/>
      <c r="G34" s="93"/>
      <c r="H34" s="94">
        <f t="shared" si="0"/>
        <v>0</v>
      </c>
      <c r="I34" s="95"/>
      <c r="J34" s="94">
        <f t="shared" si="1"/>
        <v>0</v>
      </c>
      <c r="K34" s="94"/>
      <c r="L34" s="96">
        <f t="shared" si="2"/>
        <v>0</v>
      </c>
      <c r="M34" s="71">
        <f t="shared" si="8"/>
        <v>1</v>
      </c>
      <c r="N34" s="71">
        <f t="shared" si="8"/>
        <v>1</v>
      </c>
      <c r="O34" s="71">
        <f t="shared" si="8"/>
        <v>1</v>
      </c>
      <c r="P34" s="71">
        <f t="shared" si="4"/>
        <v>1</v>
      </c>
      <c r="Q34" s="71"/>
      <c r="R34" s="71">
        <f t="shared" si="5"/>
        <v>0</v>
      </c>
      <c r="S34" s="71">
        <f t="shared" si="6"/>
        <v>0</v>
      </c>
      <c r="T34" s="70">
        <f t="shared" si="7"/>
        <v>0</v>
      </c>
      <c r="U34" s="71"/>
      <c r="V34" s="97"/>
      <c r="W34" s="72"/>
      <c r="X34" s="72"/>
      <c r="Y34" s="72"/>
      <c r="Z34" s="72"/>
      <c r="AA34" s="72"/>
      <c r="AB34" s="72"/>
      <c r="AC34" s="72"/>
      <c r="AD34" s="72"/>
    </row>
    <row r="35" spans="1:30" s="73" customFormat="1" ht="14.25" x14ac:dyDescent="0.25">
      <c r="A35" s="89">
        <v>24</v>
      </c>
      <c r="B35" s="90" t="s">
        <v>1372</v>
      </c>
      <c r="C35" s="90" t="s">
        <v>476</v>
      </c>
      <c r="D35" s="90">
        <v>600</v>
      </c>
      <c r="E35" s="91"/>
      <c r="F35" s="92"/>
      <c r="G35" s="93"/>
      <c r="H35" s="94">
        <f t="shared" si="0"/>
        <v>0</v>
      </c>
      <c r="I35" s="95"/>
      <c r="J35" s="94">
        <f t="shared" si="1"/>
        <v>0</v>
      </c>
      <c r="K35" s="94"/>
      <c r="L35" s="96">
        <f t="shared" si="2"/>
        <v>0</v>
      </c>
      <c r="M35" s="71">
        <f t="shared" si="8"/>
        <v>1</v>
      </c>
      <c r="N35" s="71">
        <f t="shared" si="8"/>
        <v>1</v>
      </c>
      <c r="O35" s="71">
        <f t="shared" si="8"/>
        <v>1</v>
      </c>
      <c r="P35" s="71">
        <f t="shared" si="4"/>
        <v>1</v>
      </c>
      <c r="Q35" s="71"/>
      <c r="R35" s="71">
        <f t="shared" si="5"/>
        <v>0</v>
      </c>
      <c r="S35" s="71">
        <f t="shared" si="6"/>
        <v>0</v>
      </c>
      <c r="T35" s="70">
        <f t="shared" si="7"/>
        <v>0</v>
      </c>
      <c r="U35" s="71"/>
      <c r="V35" s="97"/>
      <c r="W35" s="72"/>
      <c r="X35" s="72"/>
      <c r="Y35" s="72"/>
      <c r="Z35" s="72"/>
      <c r="AA35" s="72"/>
      <c r="AB35" s="72"/>
      <c r="AC35" s="72"/>
      <c r="AD35" s="72"/>
    </row>
    <row r="36" spans="1:30" s="73" customFormat="1" ht="28.5" x14ac:dyDescent="0.25">
      <c r="A36" s="89">
        <v>25</v>
      </c>
      <c r="B36" s="90" t="s">
        <v>1373</v>
      </c>
      <c r="C36" s="90" t="s">
        <v>476</v>
      </c>
      <c r="D36" s="90">
        <v>1800</v>
      </c>
      <c r="E36" s="91"/>
      <c r="F36" s="92"/>
      <c r="G36" s="93"/>
      <c r="H36" s="94">
        <f t="shared" si="0"/>
        <v>0</v>
      </c>
      <c r="I36" s="95"/>
      <c r="J36" s="94">
        <f t="shared" si="1"/>
        <v>0</v>
      </c>
      <c r="K36" s="94"/>
      <c r="L36" s="96">
        <f t="shared" si="2"/>
        <v>0</v>
      </c>
      <c r="M36" s="71">
        <f t="shared" si="8"/>
        <v>1</v>
      </c>
      <c r="N36" s="71">
        <f t="shared" si="8"/>
        <v>1</v>
      </c>
      <c r="O36" s="71">
        <f t="shared" si="8"/>
        <v>1</v>
      </c>
      <c r="P36" s="71">
        <f t="shared" si="4"/>
        <v>1</v>
      </c>
      <c r="Q36" s="71"/>
      <c r="R36" s="71">
        <f t="shared" si="5"/>
        <v>0</v>
      </c>
      <c r="S36" s="71">
        <f t="shared" si="6"/>
        <v>0</v>
      </c>
      <c r="T36" s="70">
        <f t="shared" si="7"/>
        <v>0</v>
      </c>
      <c r="U36" s="71"/>
      <c r="V36" s="97"/>
      <c r="W36" s="72"/>
      <c r="X36" s="72"/>
      <c r="Y36" s="72"/>
      <c r="Z36" s="72"/>
      <c r="AA36" s="72"/>
      <c r="AB36" s="72"/>
      <c r="AC36" s="72"/>
      <c r="AD36" s="72"/>
    </row>
    <row r="37" spans="1:30" s="73" customFormat="1" ht="14.25" x14ac:dyDescent="0.25">
      <c r="A37" s="89">
        <v>26</v>
      </c>
      <c r="B37" s="90" t="s">
        <v>1374</v>
      </c>
      <c r="C37" s="90" t="s">
        <v>476</v>
      </c>
      <c r="D37" s="90">
        <v>4800</v>
      </c>
      <c r="E37" s="91"/>
      <c r="F37" s="92"/>
      <c r="G37" s="93"/>
      <c r="H37" s="94">
        <f t="shared" si="0"/>
        <v>0</v>
      </c>
      <c r="I37" s="95"/>
      <c r="J37" s="94">
        <f t="shared" si="1"/>
        <v>0</v>
      </c>
      <c r="K37" s="94"/>
      <c r="L37" s="96">
        <f t="shared" si="2"/>
        <v>0</v>
      </c>
      <c r="M37" s="71">
        <f t="shared" si="8"/>
        <v>1</v>
      </c>
      <c r="N37" s="71">
        <f t="shared" si="8"/>
        <v>1</v>
      </c>
      <c r="O37" s="71">
        <f t="shared" si="8"/>
        <v>1</v>
      </c>
      <c r="P37" s="71">
        <f t="shared" si="4"/>
        <v>1</v>
      </c>
      <c r="Q37" s="71"/>
      <c r="R37" s="71">
        <f t="shared" si="5"/>
        <v>0</v>
      </c>
      <c r="S37" s="71">
        <f t="shared" si="6"/>
        <v>0</v>
      </c>
      <c r="T37" s="70">
        <f t="shared" si="7"/>
        <v>0</v>
      </c>
      <c r="U37" s="71"/>
      <c r="V37" s="97"/>
      <c r="W37" s="72"/>
      <c r="X37" s="72"/>
      <c r="Y37" s="72"/>
      <c r="Z37" s="72"/>
      <c r="AA37" s="72"/>
      <c r="AB37" s="72"/>
      <c r="AC37" s="72"/>
      <c r="AD37" s="72"/>
    </row>
    <row r="38" spans="1:30" s="73" customFormat="1" ht="21" customHeight="1" x14ac:dyDescent="0.25">
      <c r="A38" s="165"/>
      <c r="B38" s="165"/>
      <c r="C38" s="165"/>
      <c r="D38" s="165"/>
      <c r="E38" s="165"/>
      <c r="F38" s="98" t="s">
        <v>60</v>
      </c>
      <c r="G38" s="98" t="s">
        <v>61</v>
      </c>
      <c r="H38" s="99">
        <f ca="1">SUM(OFFSET($H$12,0,0,ROW()-12,1))</f>
        <v>0</v>
      </c>
      <c r="I38" s="100" t="s">
        <v>61</v>
      </c>
      <c r="J38" s="99">
        <f ca="1">SUM(OFFSET($J$12,0,0,ROW()-12,1))</f>
        <v>0</v>
      </c>
      <c r="K38" s="100" t="s">
        <v>61</v>
      </c>
      <c r="L38" s="88"/>
      <c r="M38" s="71"/>
      <c r="N38" s="71"/>
      <c r="O38" s="71"/>
      <c r="P38" s="71"/>
      <c r="Q38" s="71"/>
      <c r="R38" s="71"/>
      <c r="S38" s="71"/>
      <c r="T38" s="71"/>
      <c r="U38" s="71"/>
      <c r="V38" s="97"/>
      <c r="W38" s="72"/>
      <c r="X38" s="72"/>
      <c r="Y38" s="72"/>
      <c r="Z38" s="72"/>
      <c r="AA38" s="72"/>
      <c r="AB38" s="72"/>
      <c r="AC38" s="72"/>
      <c r="AD38" s="72"/>
    </row>
    <row r="39" spans="1:30" x14ac:dyDescent="0.25">
      <c r="A39" s="101" t="s">
        <v>62</v>
      </c>
      <c r="B39" s="102"/>
      <c r="C39" s="102"/>
      <c r="D39" s="102"/>
      <c r="E39" s="103"/>
      <c r="F39" s="104"/>
      <c r="G39" s="103"/>
      <c r="H39" s="103"/>
      <c r="I39" s="103"/>
      <c r="J39" s="103"/>
      <c r="K39" s="103"/>
      <c r="L39" s="88"/>
    </row>
    <row r="40" spans="1:30" x14ac:dyDescent="0.25">
      <c r="A40" s="102"/>
      <c r="B40" s="102"/>
      <c r="C40" s="102"/>
      <c r="D40" s="102"/>
      <c r="E40" s="103"/>
      <c r="F40" s="104"/>
      <c r="G40" s="103"/>
      <c r="H40" s="103"/>
      <c r="I40" s="103"/>
      <c r="J40" s="103"/>
      <c r="K40" s="103"/>
      <c r="L40" s="88"/>
    </row>
    <row r="41" spans="1:30" x14ac:dyDescent="0.25">
      <c r="A41" s="102" t="s">
        <v>63</v>
      </c>
      <c r="B41" s="102"/>
      <c r="C41" s="102"/>
      <c r="D41" s="102"/>
      <c r="E41" s="103"/>
      <c r="F41" s="104"/>
      <c r="G41" s="103"/>
      <c r="H41" s="103"/>
      <c r="I41" s="103"/>
      <c r="J41" s="103"/>
      <c r="K41" s="103"/>
      <c r="L41" s="88"/>
    </row>
    <row r="42" spans="1:30" x14ac:dyDescent="0.25">
      <c r="A42" s="101" t="s">
        <v>64</v>
      </c>
      <c r="B42" s="102"/>
      <c r="C42" s="102"/>
      <c r="D42" s="102"/>
      <c r="E42" s="103"/>
      <c r="F42" s="104"/>
      <c r="G42" s="103"/>
      <c r="H42" s="103"/>
      <c r="I42" s="103"/>
      <c r="J42" s="103"/>
      <c r="K42" s="103"/>
      <c r="L42" s="88"/>
    </row>
    <row r="43" spans="1:30" x14ac:dyDescent="0.25">
      <c r="A43" s="101" t="s">
        <v>84</v>
      </c>
      <c r="B43" s="102"/>
      <c r="C43" s="102"/>
      <c r="D43" s="102"/>
      <c r="E43" s="103"/>
      <c r="F43" s="104"/>
      <c r="G43" s="103"/>
      <c r="H43" s="103"/>
      <c r="I43" s="103"/>
      <c r="J43" s="103"/>
      <c r="K43" s="103"/>
      <c r="L43" s="88"/>
    </row>
    <row r="44" spans="1:30" x14ac:dyDescent="0.25">
      <c r="A44" s="105" t="s">
        <v>65</v>
      </c>
      <c r="B44" s="102"/>
      <c r="C44" s="102"/>
      <c r="D44" s="102"/>
      <c r="E44" s="103"/>
      <c r="F44" s="104"/>
      <c r="G44" s="103"/>
      <c r="H44" s="103"/>
      <c r="I44" s="103"/>
      <c r="J44" s="103"/>
      <c r="K44" s="103"/>
      <c r="L44" s="88"/>
    </row>
    <row r="45" spans="1:30" x14ac:dyDescent="0.25">
      <c r="A45" s="105" t="s">
        <v>66</v>
      </c>
      <c r="B45" s="102"/>
      <c r="C45" s="102"/>
      <c r="D45" s="102"/>
      <c r="E45" s="103"/>
      <c r="F45" s="104"/>
      <c r="G45" s="103"/>
      <c r="H45" s="103"/>
      <c r="I45" s="103"/>
      <c r="J45" s="103"/>
      <c r="K45" s="103"/>
      <c r="L45" s="88"/>
    </row>
    <row r="46" spans="1:30" x14ac:dyDescent="0.25">
      <c r="A46" s="102"/>
      <c r="B46" s="102"/>
      <c r="C46" s="102"/>
      <c r="D46" s="102"/>
      <c r="E46" s="103"/>
      <c r="F46" s="104"/>
      <c r="G46" s="103"/>
      <c r="H46" s="103"/>
      <c r="I46" s="103"/>
      <c r="J46" s="103"/>
      <c r="K46" s="103"/>
      <c r="L46" s="88"/>
    </row>
    <row r="47" spans="1:30" x14ac:dyDescent="0.25">
      <c r="A47" s="102" t="s">
        <v>67</v>
      </c>
      <c r="B47" s="102"/>
      <c r="C47" s="102"/>
      <c r="D47" s="102"/>
      <c r="E47" s="103"/>
      <c r="F47" s="104"/>
      <c r="G47" s="103"/>
      <c r="H47" s="103"/>
      <c r="I47" s="103"/>
      <c r="J47" s="103"/>
      <c r="K47" s="103"/>
      <c r="L47" s="88"/>
    </row>
    <row r="48" spans="1:30" x14ac:dyDescent="0.25">
      <c r="A48" s="102"/>
      <c r="B48" s="102"/>
      <c r="C48" s="102"/>
      <c r="D48" s="102"/>
      <c r="E48" s="103"/>
      <c r="F48" s="104"/>
      <c r="G48" s="103"/>
      <c r="H48" s="103"/>
      <c r="I48" s="103"/>
      <c r="J48" s="103"/>
      <c r="K48" s="103"/>
      <c r="L48" s="88"/>
    </row>
    <row r="49" spans="1:11" x14ac:dyDescent="0.25">
      <c r="A49" s="102" t="s">
        <v>68</v>
      </c>
      <c r="B49" s="102"/>
      <c r="C49" s="102"/>
      <c r="D49" s="102"/>
      <c r="E49" s="103"/>
      <c r="F49" s="104"/>
      <c r="G49" s="103"/>
      <c r="H49" s="103"/>
      <c r="I49" s="103"/>
      <c r="J49" s="103"/>
      <c r="K49" s="103"/>
    </row>
    <row r="50" spans="1:11" x14ac:dyDescent="0.25">
      <c r="A50" s="102"/>
      <c r="B50" s="102"/>
      <c r="C50" s="102"/>
      <c r="D50" s="102"/>
      <c r="E50" s="103"/>
      <c r="F50" s="104"/>
      <c r="G50" s="103"/>
      <c r="H50" s="103"/>
      <c r="I50" s="103"/>
      <c r="J50" s="103"/>
      <c r="K50" s="103"/>
    </row>
    <row r="51" spans="1:11" ht="66.75" customHeight="1" x14ac:dyDescent="0.25">
      <c r="A51" s="166" t="s">
        <v>85</v>
      </c>
      <c r="B51" s="166"/>
      <c r="C51" s="166"/>
      <c r="D51" s="166"/>
      <c r="E51" s="166"/>
      <c r="F51" s="166"/>
      <c r="G51" s="166"/>
      <c r="H51" s="166"/>
      <c r="I51" s="166"/>
      <c r="J51" s="166"/>
      <c r="K51" s="166"/>
    </row>
  </sheetData>
  <protectedRanges>
    <protectedRange sqref="K12:K37" name="Rozstęp4_1_2_1"/>
    <protectedRange sqref="I12:I37" name="Rozstęp3_1_2_1"/>
    <protectedRange sqref="E12:G37" name="Rozstęp2_1_2_1"/>
  </protectedRanges>
  <mergeCells count="11">
    <mergeCell ref="B8:D8"/>
    <mergeCell ref="E8:J8"/>
    <mergeCell ref="D10:G10"/>
    <mergeCell ref="A38:E38"/>
    <mergeCell ref="A51:K51"/>
    <mergeCell ref="B1:D1"/>
    <mergeCell ref="F1:K1"/>
    <mergeCell ref="F2:H2"/>
    <mergeCell ref="B3:D7"/>
    <mergeCell ref="E5:J6"/>
    <mergeCell ref="E7:J7"/>
  </mergeCells>
  <conditionalFormatting sqref="E5 L5:M6">
    <cfRule type="expression" dxfId="61" priority="2">
      <formula>$E$5="Nie składamy oferty w zakresie przedmiotowego zadania"</formula>
    </cfRule>
  </conditionalFormatting>
  <conditionalFormatting sqref="E7 L7:M7">
    <cfRule type="expression" dxfId="6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opLeftCell="A8"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101</v>
      </c>
      <c r="D10" s="164" t="str">
        <f ca="1">VLOOKUP(C10,Oferta!J41:K170,2)</f>
        <v>Ruxolitinib</v>
      </c>
      <c r="E10" s="164"/>
      <c r="F10" s="164"/>
      <c r="G10" s="164"/>
      <c r="H10" s="69">
        <f ca="1">SUMIF(F12:F1302,"Razem",H12:H1302)</f>
        <v>0</v>
      </c>
      <c r="I10" s="69"/>
      <c r="J10" s="69">
        <f ca="1">SUMIF(F12:F1302,"Razem",J12:J1302)</f>
        <v>0</v>
      </c>
      <c r="K10" s="69"/>
      <c r="L10" s="60">
        <f>SUM(L11:L1796)</f>
        <v>0</v>
      </c>
      <c r="M10" s="60">
        <f>COUNTIF(M12:M1796,0)</f>
        <v>0</v>
      </c>
      <c r="N10" s="60">
        <f>COUNTIF(N12:N1796,0)</f>
        <v>0</v>
      </c>
      <c r="O10" s="60">
        <f>COUNTIF(O12:O1796,0)</f>
        <v>0</v>
      </c>
      <c r="P10" s="60">
        <f>COUNTIF(P12:P1796,0)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SUM(M12:M1796)</f>
        <v>3</v>
      </c>
      <c r="N11" s="60">
        <f>SUM(N12:N1796)</f>
        <v>3</v>
      </c>
      <c r="O11" s="60">
        <f>SUM(O12:O1796)</f>
        <v>3</v>
      </c>
      <c r="P11" s="60">
        <f>SUM(P12:P1796)</f>
        <v>3</v>
      </c>
      <c r="Q11" s="60">
        <f>SUM(M11:P11)</f>
        <v>12</v>
      </c>
      <c r="R11" s="60">
        <f>SUM(R12:R1796)</f>
        <v>0</v>
      </c>
      <c r="S11" s="60">
        <f>SUM(S12:S1796)</f>
        <v>0</v>
      </c>
      <c r="T11" s="60">
        <f>SUM(T12:T1796)</f>
        <v>0</v>
      </c>
    </row>
    <row r="12" spans="1:30" s="73" customFormat="1" ht="19.5" customHeight="1" x14ac:dyDescent="0.25">
      <c r="A12" s="89">
        <v>1</v>
      </c>
      <c r="B12" s="90" t="s">
        <v>1376</v>
      </c>
      <c r="C12" s="90" t="s">
        <v>476</v>
      </c>
      <c r="D12" s="90">
        <v>3920</v>
      </c>
      <c r="E12" s="91"/>
      <c r="F12" s="92"/>
      <c r="G12" s="93"/>
      <c r="H12" s="94">
        <f>ROUND(D12*G12,2)</f>
        <v>0</v>
      </c>
      <c r="I12" s="95"/>
      <c r="J12" s="94">
        <f>ROUND(H12*(1+I12),2)</f>
        <v>0</v>
      </c>
      <c r="K12" s="94"/>
      <c r="L12" s="96">
        <f>IF(LEN(H12)-IFERROR(SEARCH(",",H12,1),LEN(H12))&gt;2,1,0)</f>
        <v>0</v>
      </c>
      <c r="M12" s="71">
        <f t="shared" ref="M12:O14"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1377</v>
      </c>
      <c r="C13" s="90" t="s">
        <v>476</v>
      </c>
      <c r="D13" s="90">
        <v>560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1378</v>
      </c>
      <c r="C14" s="90" t="s">
        <v>476</v>
      </c>
      <c r="D14" s="90">
        <v>1680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21" customHeight="1" x14ac:dyDescent="0.25">
      <c r="A15" s="165"/>
      <c r="B15" s="165"/>
      <c r="C15" s="165"/>
      <c r="D15" s="165"/>
      <c r="E15" s="165"/>
      <c r="F15" s="98" t="s">
        <v>60</v>
      </c>
      <c r="G15" s="98" t="s">
        <v>61</v>
      </c>
      <c r="H15" s="99">
        <f ca="1">SUM(OFFSET($H$12,0,0,ROW()-12,1))</f>
        <v>0</v>
      </c>
      <c r="I15" s="100" t="s">
        <v>61</v>
      </c>
      <c r="J15" s="99">
        <f ca="1">SUM(OFFSET($J$12,0,0,ROW()-12,1))</f>
        <v>0</v>
      </c>
      <c r="K15" s="100" t="s">
        <v>61</v>
      </c>
      <c r="L15" s="88"/>
      <c r="M15" s="71"/>
      <c r="N15" s="71"/>
      <c r="O15" s="71"/>
      <c r="P15" s="71"/>
      <c r="Q15" s="71"/>
      <c r="R15" s="71"/>
      <c r="S15" s="71"/>
      <c r="T15" s="71"/>
      <c r="U15" s="71"/>
      <c r="V15" s="97"/>
      <c r="W15" s="72"/>
      <c r="X15" s="72"/>
      <c r="Y15" s="72"/>
      <c r="Z15" s="72"/>
      <c r="AA15" s="72"/>
      <c r="AB15" s="72"/>
      <c r="AC15" s="72"/>
      <c r="AD15" s="72"/>
    </row>
    <row r="16" spans="1:30" x14ac:dyDescent="0.25">
      <c r="A16" s="101" t="s">
        <v>62</v>
      </c>
      <c r="B16" s="102"/>
      <c r="C16" s="102"/>
      <c r="D16" s="102"/>
      <c r="E16" s="103"/>
      <c r="F16" s="104"/>
      <c r="G16" s="103"/>
      <c r="H16" s="103"/>
      <c r="I16" s="103"/>
      <c r="J16" s="103"/>
      <c r="K16" s="103"/>
      <c r="L16" s="88"/>
    </row>
    <row r="17" spans="1:12" x14ac:dyDescent="0.25">
      <c r="A17" s="102"/>
      <c r="B17" s="102"/>
      <c r="C17" s="102"/>
      <c r="D17" s="102"/>
      <c r="E17" s="103"/>
      <c r="F17" s="104"/>
      <c r="G17" s="103"/>
      <c r="H17" s="103"/>
      <c r="I17" s="103"/>
      <c r="J17" s="103"/>
      <c r="K17" s="103"/>
      <c r="L17" s="88"/>
    </row>
    <row r="18" spans="1:12" x14ac:dyDescent="0.25">
      <c r="A18" s="102" t="s">
        <v>63</v>
      </c>
      <c r="B18" s="102"/>
      <c r="C18" s="102"/>
      <c r="D18" s="102"/>
      <c r="E18" s="103"/>
      <c r="F18" s="104"/>
      <c r="G18" s="103"/>
      <c r="H18" s="103"/>
      <c r="I18" s="103"/>
      <c r="J18" s="103"/>
      <c r="K18" s="103"/>
      <c r="L18" s="88"/>
    </row>
    <row r="19" spans="1:12" x14ac:dyDescent="0.25">
      <c r="A19" s="101" t="s">
        <v>64</v>
      </c>
      <c r="B19" s="102"/>
      <c r="C19" s="102"/>
      <c r="D19" s="102"/>
      <c r="E19" s="103"/>
      <c r="F19" s="104"/>
      <c r="G19" s="103"/>
      <c r="H19" s="103"/>
      <c r="I19" s="103"/>
      <c r="J19" s="103"/>
      <c r="K19" s="103"/>
      <c r="L19" s="88"/>
    </row>
    <row r="20" spans="1:12" x14ac:dyDescent="0.25">
      <c r="A20" s="101" t="s">
        <v>84</v>
      </c>
      <c r="B20" s="102"/>
      <c r="C20" s="102"/>
      <c r="D20" s="102"/>
      <c r="E20" s="103"/>
      <c r="F20" s="104"/>
      <c r="G20" s="103"/>
      <c r="H20" s="103"/>
      <c r="I20" s="103"/>
      <c r="J20" s="103"/>
      <c r="K20" s="103"/>
      <c r="L20" s="88"/>
    </row>
    <row r="21" spans="1:12" x14ac:dyDescent="0.25">
      <c r="A21" s="105" t="s">
        <v>65</v>
      </c>
      <c r="B21" s="102"/>
      <c r="C21" s="102"/>
      <c r="D21" s="102"/>
      <c r="E21" s="103"/>
      <c r="F21" s="104"/>
      <c r="G21" s="103"/>
      <c r="H21" s="103"/>
      <c r="I21" s="103"/>
      <c r="J21" s="103"/>
      <c r="K21" s="103"/>
      <c r="L21" s="88"/>
    </row>
    <row r="22" spans="1:12" x14ac:dyDescent="0.25">
      <c r="A22" s="105" t="s">
        <v>66</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67</v>
      </c>
      <c r="B24" s="102"/>
      <c r="C24" s="102"/>
      <c r="D24" s="102"/>
      <c r="E24" s="103"/>
      <c r="F24" s="104"/>
      <c r="G24" s="103"/>
      <c r="H24" s="103"/>
      <c r="I24" s="103"/>
      <c r="J24" s="103"/>
      <c r="K24" s="103"/>
      <c r="L24" s="88"/>
    </row>
    <row r="25" spans="1:12" x14ac:dyDescent="0.25">
      <c r="A25" s="102"/>
      <c r="B25" s="102"/>
      <c r="C25" s="102"/>
      <c r="D25" s="102"/>
      <c r="E25" s="103"/>
      <c r="F25" s="104"/>
      <c r="G25" s="103"/>
      <c r="H25" s="103"/>
      <c r="I25" s="103"/>
      <c r="J25" s="103"/>
      <c r="K25" s="103"/>
      <c r="L25" s="88"/>
    </row>
    <row r="26" spans="1:12" x14ac:dyDescent="0.25">
      <c r="A26" s="102" t="s">
        <v>68</v>
      </c>
      <c r="B26" s="102"/>
      <c r="C26" s="102"/>
      <c r="D26" s="102"/>
      <c r="E26" s="103"/>
      <c r="F26" s="104"/>
      <c r="G26" s="103"/>
      <c r="H26" s="103"/>
      <c r="I26" s="103"/>
      <c r="J26" s="103"/>
      <c r="K26" s="103"/>
    </row>
    <row r="27" spans="1:12" x14ac:dyDescent="0.25">
      <c r="A27" s="102"/>
      <c r="B27" s="102"/>
      <c r="C27" s="102"/>
      <c r="D27" s="102"/>
      <c r="E27" s="103"/>
      <c r="F27" s="104"/>
      <c r="G27" s="103"/>
      <c r="H27" s="103"/>
      <c r="I27" s="103"/>
      <c r="J27" s="103"/>
      <c r="K27" s="103"/>
    </row>
    <row r="28" spans="1:12" ht="66.75" customHeight="1" x14ac:dyDescent="0.25">
      <c r="A28" s="166" t="s">
        <v>85</v>
      </c>
      <c r="B28" s="166"/>
      <c r="C28" s="166"/>
      <c r="D28" s="166"/>
      <c r="E28" s="166"/>
      <c r="F28" s="166"/>
      <c r="G28" s="166"/>
      <c r="H28" s="166"/>
      <c r="I28" s="166"/>
      <c r="J28" s="166"/>
      <c r="K28" s="166"/>
    </row>
  </sheetData>
  <protectedRanges>
    <protectedRange sqref="K12:K14" name="Rozstęp4_1_2_1"/>
    <protectedRange sqref="I12:I14" name="Rozstęp3_1_2_1"/>
    <protectedRange sqref="E12:G14" name="Rozstęp2_1_2_1"/>
  </protectedRanges>
  <mergeCells count="11">
    <mergeCell ref="B8:D8"/>
    <mergeCell ref="E8:J8"/>
    <mergeCell ref="D10:G10"/>
    <mergeCell ref="A15:E15"/>
    <mergeCell ref="A28:K28"/>
    <mergeCell ref="B1:D1"/>
    <mergeCell ref="F1:K1"/>
    <mergeCell ref="F2:H2"/>
    <mergeCell ref="B3:D7"/>
    <mergeCell ref="E5:J6"/>
    <mergeCell ref="E7:J7"/>
  </mergeCells>
  <conditionalFormatting sqref="E5 L5:M6">
    <cfRule type="expression" dxfId="59" priority="2">
      <formula>$E$5="Nie składamy oferty w zakresie przedmiotowego zadania"</formula>
    </cfRule>
  </conditionalFormatting>
  <conditionalFormatting sqref="E7 L7:M7">
    <cfRule type="expression" dxfId="5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9.1406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102</v>
      </c>
      <c r="D10" s="164" t="str">
        <f ca="1">VLOOKUP(C10,Oferta!J41:K170,2)</f>
        <v>Sevoflurane</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1379</v>
      </c>
      <c r="C12" s="90" t="s">
        <v>476</v>
      </c>
      <c r="D12" s="90">
        <v>360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42.75" x14ac:dyDescent="0.25">
      <c r="A13" s="89">
        <v>2</v>
      </c>
      <c r="B13" s="90" t="s">
        <v>1380</v>
      </c>
      <c r="C13" s="90" t="s">
        <v>649</v>
      </c>
      <c r="D13" s="90">
        <v>21</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57" priority="2">
      <formula>$E$5="Nie składamy oferty w zakresie przedmiotowego zadania"</formula>
    </cfRule>
  </conditionalFormatting>
  <conditionalFormatting sqref="E7 L7:M7">
    <cfRule type="expression" dxfId="56" priority="1">
      <formula>$E$7="Przekroczona ilość liczb po przecinku w przynajmniej jednej cenie"</formula>
    </cfRule>
  </conditionalFormatting>
  <pageMargins left="0.7" right="0.7" top="0.75" bottom="0.75" header="0.3" footer="0.3"/>
  <pageSetup paperSize="9" scale="56" orientation="landscape" horizontalDpi="4294967293" verticalDpi="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103</v>
      </c>
      <c r="D10" s="164" t="str">
        <f ca="1">VLOOKUP(C10,Oferta!J41:K170,2)</f>
        <v>Sirolimus</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1381</v>
      </c>
      <c r="C12" s="90" t="s">
        <v>476</v>
      </c>
      <c r="D12" s="90">
        <v>1800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1382</v>
      </c>
      <c r="C13" s="90" t="s">
        <v>476</v>
      </c>
      <c r="D13" s="90">
        <v>5</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55" priority="2">
      <formula>$E$5="Nie składamy oferty w zakresie przedmiotowego zadania"</formula>
    </cfRule>
  </conditionalFormatting>
  <conditionalFormatting sqref="E7 L7:M7">
    <cfRule type="expression" dxfId="5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E12" sqref="E12"/>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104</v>
      </c>
      <c r="D10" s="164" t="str">
        <f ca="1">VLOOKUP(C10,Oferta!J41:K170,2)</f>
        <v>Sorafenib</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28.5" x14ac:dyDescent="0.25">
      <c r="A12" s="89">
        <v>1</v>
      </c>
      <c r="B12" s="90" t="s">
        <v>1489</v>
      </c>
      <c r="C12" s="90" t="s">
        <v>487</v>
      </c>
      <c r="D12" s="90">
        <v>16000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8.5" x14ac:dyDescent="0.25">
      <c r="A13" s="89">
        <v>2</v>
      </c>
      <c r="B13" s="90" t="s">
        <v>1490</v>
      </c>
      <c r="C13" s="90" t="s">
        <v>487</v>
      </c>
      <c r="D13" s="90">
        <v>2352</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53" priority="2">
      <formula>$E$5="Nie składamy oferty w zakresie przedmiotowego zadania"</formula>
    </cfRule>
  </conditionalFormatting>
  <conditionalFormatting sqref="E7 L7:M7">
    <cfRule type="expression" dxfId="5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105</v>
      </c>
      <c r="D10" s="164" t="str">
        <f ca="1">VLOOKUP(C10,Oferta!J41:K170,2)</f>
        <v>Substancje</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1383</v>
      </c>
      <c r="C12" s="90" t="s">
        <v>505</v>
      </c>
      <c r="D12" s="90">
        <v>50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1384</v>
      </c>
      <c r="C13" s="90" t="s">
        <v>487</v>
      </c>
      <c r="D13" s="90">
        <v>500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51" priority="2">
      <formula>$E$5="Nie składamy oferty w zakresie przedmiotowego zadania"</formula>
    </cfRule>
  </conditionalFormatting>
  <conditionalFormatting sqref="E7 L7:M7">
    <cfRule type="expression" dxfId="5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106</v>
      </c>
      <c r="D10" s="164" t="str">
        <f ca="1">VLOOKUP(C10,Oferta!J41:K170,2)</f>
        <v>Substancje do receptury</v>
      </c>
      <c r="E10" s="164"/>
      <c r="F10" s="164"/>
      <c r="G10" s="164"/>
      <c r="H10" s="69">
        <f ca="1">SUMIF(F12:F1320,"Razem",H12:H1320)</f>
        <v>0</v>
      </c>
      <c r="I10" s="69"/>
      <c r="J10" s="69">
        <f ca="1">SUMIF(F12:F1320,"Razem",J12:J1320)</f>
        <v>0</v>
      </c>
      <c r="K10" s="69"/>
      <c r="L10" s="60">
        <f>SUM(L11:L1814)</f>
        <v>0</v>
      </c>
      <c r="M10" s="60">
        <f>COUNTIF(M12:M1814,0)</f>
        <v>0</v>
      </c>
      <c r="N10" s="60">
        <f>COUNTIF(N12:N1814,0)</f>
        <v>0</v>
      </c>
      <c r="O10" s="60">
        <f>COUNTIF(O12:O1814,0)</f>
        <v>0</v>
      </c>
      <c r="P10" s="60">
        <f>COUNTIF(P12:P1814,0)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SUM(M12:M1814)</f>
        <v>21</v>
      </c>
      <c r="N11" s="60">
        <f>SUM(N12:N1814)</f>
        <v>21</v>
      </c>
      <c r="O11" s="60">
        <f>SUM(O12:O1814)</f>
        <v>21</v>
      </c>
      <c r="P11" s="60">
        <f>SUM(P12:P1814)</f>
        <v>21</v>
      </c>
      <c r="Q11" s="60">
        <f>SUM(M11:P11)</f>
        <v>84</v>
      </c>
      <c r="R11" s="60">
        <f>SUM(R12:R1814)</f>
        <v>0</v>
      </c>
      <c r="S11" s="60">
        <f>SUM(S12:S1814)</f>
        <v>0</v>
      </c>
      <c r="T11" s="60">
        <f>SUM(T12:T1814)</f>
        <v>0</v>
      </c>
    </row>
    <row r="12" spans="1:30" s="73" customFormat="1" ht="19.5" customHeight="1" x14ac:dyDescent="0.25">
      <c r="A12" s="89">
        <v>1</v>
      </c>
      <c r="B12" s="90" t="s">
        <v>1385</v>
      </c>
      <c r="C12" s="90" t="s">
        <v>487</v>
      </c>
      <c r="D12" s="90">
        <v>3000</v>
      </c>
      <c r="E12" s="91"/>
      <c r="F12" s="92"/>
      <c r="G12" s="93"/>
      <c r="H12" s="94">
        <f t="shared" ref="H12:H32" si="0">ROUND(D12*G12,2)</f>
        <v>0</v>
      </c>
      <c r="I12" s="95"/>
      <c r="J12" s="94">
        <f t="shared" ref="J12:J32" si="1">ROUND(H12*(1+I12),2)</f>
        <v>0</v>
      </c>
      <c r="K12" s="94"/>
      <c r="L12" s="96">
        <f t="shared" ref="L12:L32" si="2">IF(LEN(H12)-IFERROR(SEARCH(",",H12,1),LEN(H12))&gt;2,1,0)</f>
        <v>0</v>
      </c>
      <c r="M12" s="71">
        <f t="shared" ref="M12:O27" si="3">IF(ISBLANK(E12),1,0)</f>
        <v>1</v>
      </c>
      <c r="N12" s="71">
        <f t="shared" si="3"/>
        <v>1</v>
      </c>
      <c r="O12" s="71">
        <f t="shared" si="3"/>
        <v>1</v>
      </c>
      <c r="P12" s="71">
        <f t="shared" ref="P12:P32" si="4">IF(ISBLANK(I12),1,0)</f>
        <v>1</v>
      </c>
      <c r="Q12" s="71"/>
      <c r="R12" s="71">
        <f t="shared" ref="R12:R32" si="5">IF(ISNUMBER(H12),0,1)</f>
        <v>0</v>
      </c>
      <c r="S12" s="71">
        <f t="shared" ref="S12:S32" si="6">IF(I12=0.08,0,IF(I12=0.23,0,IF(I12=0.05,0,IF(I12=0,0,1))))</f>
        <v>0</v>
      </c>
      <c r="T12" s="70">
        <f t="shared" ref="T12:T32" si="7">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1386</v>
      </c>
      <c r="C13" s="90" t="s">
        <v>487</v>
      </c>
      <c r="D13" s="90">
        <v>700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9.5" customHeight="1" x14ac:dyDescent="0.25">
      <c r="A14" s="89">
        <v>3</v>
      </c>
      <c r="B14" s="90" t="s">
        <v>1387</v>
      </c>
      <c r="C14" s="90" t="s">
        <v>476</v>
      </c>
      <c r="D14" s="90">
        <v>350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9.5" customHeight="1" x14ac:dyDescent="0.25">
      <c r="A15" s="89">
        <v>4</v>
      </c>
      <c r="B15" s="90" t="s">
        <v>1388</v>
      </c>
      <c r="C15" s="90" t="s">
        <v>478</v>
      </c>
      <c r="D15" s="90">
        <v>15</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9.5" customHeight="1" x14ac:dyDescent="0.25">
      <c r="A16" s="89">
        <v>5</v>
      </c>
      <c r="B16" s="90" t="s">
        <v>1389</v>
      </c>
      <c r="C16" s="90" t="s">
        <v>487</v>
      </c>
      <c r="D16" s="90">
        <v>150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9.5" customHeight="1" x14ac:dyDescent="0.25">
      <c r="A17" s="89">
        <v>6</v>
      </c>
      <c r="B17" s="90" t="s">
        <v>1390</v>
      </c>
      <c r="C17" s="90" t="s">
        <v>487</v>
      </c>
      <c r="D17" s="90">
        <v>20000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9.5" customHeight="1" x14ac:dyDescent="0.25">
      <c r="A18" s="89">
        <v>7</v>
      </c>
      <c r="B18" s="90" t="s">
        <v>1391</v>
      </c>
      <c r="C18" s="90" t="s">
        <v>487</v>
      </c>
      <c r="D18" s="90">
        <v>200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9.5" customHeight="1" x14ac:dyDescent="0.25">
      <c r="A19" s="89">
        <v>8</v>
      </c>
      <c r="B19" s="90" t="s">
        <v>1392</v>
      </c>
      <c r="C19" s="90" t="s">
        <v>478</v>
      </c>
      <c r="D19" s="90">
        <v>25</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9.5" customHeight="1" x14ac:dyDescent="0.25">
      <c r="A20" s="89">
        <v>9</v>
      </c>
      <c r="B20" s="90" t="s">
        <v>1393</v>
      </c>
      <c r="C20" s="90" t="s">
        <v>478</v>
      </c>
      <c r="D20" s="90">
        <v>20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9.5" customHeight="1" x14ac:dyDescent="0.25">
      <c r="A21" s="89">
        <v>10</v>
      </c>
      <c r="B21" s="90" t="s">
        <v>1394</v>
      </c>
      <c r="C21" s="90" t="s">
        <v>487</v>
      </c>
      <c r="D21" s="90">
        <v>10000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9.5" customHeight="1" x14ac:dyDescent="0.25">
      <c r="A22" s="89">
        <v>11</v>
      </c>
      <c r="B22" s="90" t="s">
        <v>1395</v>
      </c>
      <c r="C22" s="90" t="s">
        <v>487</v>
      </c>
      <c r="D22" s="90">
        <v>400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9.5" customHeight="1" x14ac:dyDescent="0.25">
      <c r="A23" s="89">
        <v>12</v>
      </c>
      <c r="B23" s="90" t="s">
        <v>1396</v>
      </c>
      <c r="C23" s="90" t="s">
        <v>487</v>
      </c>
      <c r="D23" s="90">
        <v>6</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9.5" customHeight="1" x14ac:dyDescent="0.25">
      <c r="A24" s="89">
        <v>13</v>
      </c>
      <c r="B24" s="90" t="s">
        <v>1397</v>
      </c>
      <c r="C24" s="90" t="s">
        <v>487</v>
      </c>
      <c r="D24" s="90">
        <v>20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9.5" customHeight="1" x14ac:dyDescent="0.25">
      <c r="A25" s="89">
        <v>14</v>
      </c>
      <c r="B25" s="90" t="s">
        <v>1398</v>
      </c>
      <c r="C25" s="90" t="s">
        <v>487</v>
      </c>
      <c r="D25" s="90">
        <v>15000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9.5" customHeight="1" x14ac:dyDescent="0.25">
      <c r="A26" s="89">
        <v>15</v>
      </c>
      <c r="B26" s="90" t="s">
        <v>1399</v>
      </c>
      <c r="C26" s="90" t="s">
        <v>487</v>
      </c>
      <c r="D26" s="90">
        <v>4000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19.5" customHeight="1" x14ac:dyDescent="0.25">
      <c r="A27" s="89">
        <v>16</v>
      </c>
      <c r="B27" s="90" t="s">
        <v>1400</v>
      </c>
      <c r="C27" s="90" t="s">
        <v>487</v>
      </c>
      <c r="D27" s="90">
        <v>1000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9.5" customHeight="1" x14ac:dyDescent="0.25">
      <c r="A28" s="89">
        <v>17</v>
      </c>
      <c r="B28" s="90" t="s">
        <v>1401</v>
      </c>
      <c r="C28" s="90" t="s">
        <v>487</v>
      </c>
      <c r="D28" s="90">
        <v>500</v>
      </c>
      <c r="E28" s="91"/>
      <c r="F28" s="92"/>
      <c r="G28" s="93"/>
      <c r="H28" s="94">
        <f t="shared" si="0"/>
        <v>0</v>
      </c>
      <c r="I28" s="95"/>
      <c r="J28" s="94">
        <f t="shared" si="1"/>
        <v>0</v>
      </c>
      <c r="K28" s="94"/>
      <c r="L28" s="96">
        <f t="shared" si="2"/>
        <v>0</v>
      </c>
      <c r="M28" s="71">
        <f t="shared" ref="M28:O32"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9.5" customHeight="1" x14ac:dyDescent="0.25">
      <c r="A29" s="89">
        <v>18</v>
      </c>
      <c r="B29" s="90" t="s">
        <v>1402</v>
      </c>
      <c r="C29" s="90" t="s">
        <v>487</v>
      </c>
      <c r="D29" s="90">
        <v>2500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19.5" customHeight="1" x14ac:dyDescent="0.25">
      <c r="A30" s="89">
        <v>19</v>
      </c>
      <c r="B30" s="90" t="s">
        <v>1403</v>
      </c>
      <c r="C30" s="90" t="s">
        <v>487</v>
      </c>
      <c r="D30" s="90">
        <v>3500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19.5" customHeight="1" x14ac:dyDescent="0.25">
      <c r="A31" s="89">
        <v>20</v>
      </c>
      <c r="B31" s="90" t="s">
        <v>1404</v>
      </c>
      <c r="C31" s="90" t="s">
        <v>487</v>
      </c>
      <c r="D31" s="90">
        <v>8000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19.5" customHeight="1" x14ac:dyDescent="0.25">
      <c r="A32" s="89">
        <v>21</v>
      </c>
      <c r="B32" s="90" t="s">
        <v>1405</v>
      </c>
      <c r="C32" s="90" t="s">
        <v>478</v>
      </c>
      <c r="D32" s="90">
        <v>150</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21" customHeight="1" x14ac:dyDescent="0.25">
      <c r="A33" s="165"/>
      <c r="B33" s="165"/>
      <c r="C33" s="165"/>
      <c r="D33" s="165"/>
      <c r="E33" s="165"/>
      <c r="F33" s="98" t="s">
        <v>60</v>
      </c>
      <c r="G33" s="98" t="s">
        <v>61</v>
      </c>
      <c r="H33" s="99">
        <f ca="1">SUM(OFFSET($H$12,0,0,ROW()-12,1))</f>
        <v>0</v>
      </c>
      <c r="I33" s="100" t="s">
        <v>61</v>
      </c>
      <c r="J33" s="99">
        <f ca="1">SUM(OFFSET($J$12,0,0,ROW()-12,1))</f>
        <v>0</v>
      </c>
      <c r="K33" s="100" t="s">
        <v>61</v>
      </c>
      <c r="L33" s="88"/>
      <c r="M33" s="71"/>
      <c r="N33" s="71"/>
      <c r="O33" s="71"/>
      <c r="P33" s="71"/>
      <c r="Q33" s="71"/>
      <c r="R33" s="71"/>
      <c r="S33" s="71"/>
      <c r="T33" s="71"/>
      <c r="U33" s="71"/>
      <c r="V33" s="97"/>
      <c r="W33" s="72"/>
      <c r="X33" s="72"/>
      <c r="Y33" s="72"/>
      <c r="Z33" s="72"/>
      <c r="AA33" s="72"/>
      <c r="AB33" s="72"/>
      <c r="AC33" s="72"/>
      <c r="AD33" s="72"/>
    </row>
    <row r="34" spans="1:30" x14ac:dyDescent="0.25">
      <c r="A34" s="101" t="s">
        <v>62</v>
      </c>
      <c r="B34" s="102"/>
      <c r="C34" s="102"/>
      <c r="D34" s="102"/>
      <c r="E34" s="103"/>
      <c r="F34" s="104"/>
      <c r="G34" s="103"/>
      <c r="H34" s="103"/>
      <c r="I34" s="103"/>
      <c r="J34" s="103"/>
      <c r="K34" s="103"/>
      <c r="L34" s="88"/>
    </row>
    <row r="35" spans="1:30" x14ac:dyDescent="0.25">
      <c r="A35" s="102"/>
      <c r="B35" s="102"/>
      <c r="C35" s="102"/>
      <c r="D35" s="102"/>
      <c r="E35" s="103"/>
      <c r="F35" s="104"/>
      <c r="G35" s="103"/>
      <c r="H35" s="103"/>
      <c r="I35" s="103"/>
      <c r="J35" s="103"/>
      <c r="K35" s="103"/>
      <c r="L35" s="88"/>
    </row>
    <row r="36" spans="1:30" x14ac:dyDescent="0.25">
      <c r="A36" s="102" t="s">
        <v>63</v>
      </c>
      <c r="B36" s="102"/>
      <c r="C36" s="102"/>
      <c r="D36" s="102"/>
      <c r="E36" s="103"/>
      <c r="F36" s="104"/>
      <c r="G36" s="103"/>
      <c r="H36" s="103"/>
      <c r="I36" s="103"/>
      <c r="J36" s="103"/>
      <c r="K36" s="103"/>
      <c r="L36" s="88"/>
    </row>
    <row r="37" spans="1:30" x14ac:dyDescent="0.25">
      <c r="A37" s="101" t="s">
        <v>64</v>
      </c>
      <c r="B37" s="102"/>
      <c r="C37" s="102"/>
      <c r="D37" s="102"/>
      <c r="E37" s="103"/>
      <c r="F37" s="104"/>
      <c r="G37" s="103"/>
      <c r="H37" s="103"/>
      <c r="I37" s="103"/>
      <c r="J37" s="103"/>
      <c r="K37" s="103"/>
      <c r="L37" s="88"/>
    </row>
    <row r="38" spans="1:30" x14ac:dyDescent="0.25">
      <c r="A38" s="101" t="s">
        <v>84</v>
      </c>
      <c r="B38" s="102"/>
      <c r="C38" s="102"/>
      <c r="D38" s="102"/>
      <c r="E38" s="103"/>
      <c r="F38" s="104"/>
      <c r="G38" s="103"/>
      <c r="H38" s="103"/>
      <c r="I38" s="103"/>
      <c r="J38" s="103"/>
      <c r="K38" s="103"/>
      <c r="L38" s="88"/>
    </row>
    <row r="39" spans="1:30" x14ac:dyDescent="0.25">
      <c r="A39" s="105" t="s">
        <v>65</v>
      </c>
      <c r="B39" s="102"/>
      <c r="C39" s="102"/>
      <c r="D39" s="102"/>
      <c r="E39" s="103"/>
      <c r="F39" s="104"/>
      <c r="G39" s="103"/>
      <c r="H39" s="103"/>
      <c r="I39" s="103"/>
      <c r="J39" s="103"/>
      <c r="K39" s="103"/>
      <c r="L39" s="88"/>
    </row>
    <row r="40" spans="1:30" x14ac:dyDescent="0.25">
      <c r="A40" s="105" t="s">
        <v>66</v>
      </c>
      <c r="B40" s="102"/>
      <c r="C40" s="102"/>
      <c r="D40" s="102"/>
      <c r="E40" s="103"/>
      <c r="F40" s="104"/>
      <c r="G40" s="103"/>
      <c r="H40" s="103"/>
      <c r="I40" s="103"/>
      <c r="J40" s="103"/>
      <c r="K40" s="103"/>
      <c r="L40" s="88"/>
    </row>
    <row r="41" spans="1:30" x14ac:dyDescent="0.25">
      <c r="A41" s="102"/>
      <c r="B41" s="102"/>
      <c r="C41" s="102"/>
      <c r="D41" s="102"/>
      <c r="E41" s="103"/>
      <c r="F41" s="104"/>
      <c r="G41" s="103"/>
      <c r="H41" s="103"/>
      <c r="I41" s="103"/>
      <c r="J41" s="103"/>
      <c r="K41" s="103"/>
      <c r="L41" s="88"/>
    </row>
    <row r="42" spans="1:30" x14ac:dyDescent="0.25">
      <c r="A42" s="102" t="s">
        <v>67</v>
      </c>
      <c r="B42" s="102"/>
      <c r="C42" s="102"/>
      <c r="D42" s="102"/>
      <c r="E42" s="103"/>
      <c r="F42" s="104"/>
      <c r="G42" s="103"/>
      <c r="H42" s="103"/>
      <c r="I42" s="103"/>
      <c r="J42" s="103"/>
      <c r="K42" s="103"/>
      <c r="L42" s="88"/>
    </row>
    <row r="43" spans="1:30" x14ac:dyDescent="0.25">
      <c r="A43" s="102"/>
      <c r="B43" s="102"/>
      <c r="C43" s="102"/>
      <c r="D43" s="102"/>
      <c r="E43" s="103"/>
      <c r="F43" s="104"/>
      <c r="G43" s="103"/>
      <c r="H43" s="103"/>
      <c r="I43" s="103"/>
      <c r="J43" s="103"/>
      <c r="K43" s="103"/>
      <c r="L43" s="88"/>
    </row>
    <row r="44" spans="1:30" x14ac:dyDescent="0.25">
      <c r="A44" s="102" t="s">
        <v>68</v>
      </c>
      <c r="B44" s="102"/>
      <c r="C44" s="102"/>
      <c r="D44" s="102"/>
      <c r="E44" s="103"/>
      <c r="F44" s="104"/>
      <c r="G44" s="103"/>
      <c r="H44" s="103"/>
      <c r="I44" s="103"/>
      <c r="J44" s="103"/>
      <c r="K44" s="103"/>
    </row>
    <row r="45" spans="1:30" x14ac:dyDescent="0.25">
      <c r="A45" s="102"/>
      <c r="B45" s="102"/>
      <c r="C45" s="102"/>
      <c r="D45" s="102"/>
      <c r="E45" s="103"/>
      <c r="F45" s="104"/>
      <c r="G45" s="103"/>
      <c r="H45" s="103"/>
      <c r="I45" s="103"/>
      <c r="J45" s="103"/>
      <c r="K45" s="103"/>
    </row>
    <row r="46" spans="1:30" ht="66.75" customHeight="1" x14ac:dyDescent="0.25">
      <c r="A46" s="166" t="s">
        <v>85</v>
      </c>
      <c r="B46" s="166"/>
      <c r="C46" s="166"/>
      <c r="D46" s="166"/>
      <c r="E46" s="166"/>
      <c r="F46" s="166"/>
      <c r="G46" s="166"/>
      <c r="H46" s="166"/>
      <c r="I46" s="166"/>
      <c r="J46" s="166"/>
      <c r="K46" s="166"/>
    </row>
  </sheetData>
  <protectedRanges>
    <protectedRange sqref="K12:K32" name="Rozstęp4_1_2_1"/>
    <protectedRange sqref="I12:I32" name="Rozstęp3_1_2_1"/>
    <protectedRange sqref="E12:G32" name="Rozstęp2_1_2_1"/>
  </protectedRanges>
  <mergeCells count="11">
    <mergeCell ref="B8:D8"/>
    <mergeCell ref="E8:J8"/>
    <mergeCell ref="D10:G10"/>
    <mergeCell ref="A33:E33"/>
    <mergeCell ref="A46:K46"/>
    <mergeCell ref="B1:D1"/>
    <mergeCell ref="F1:K1"/>
    <mergeCell ref="F2:H2"/>
    <mergeCell ref="B3:D7"/>
    <mergeCell ref="E5:J6"/>
    <mergeCell ref="E7:J7"/>
  </mergeCells>
  <conditionalFormatting sqref="E5 L5:M6">
    <cfRule type="expression" dxfId="49" priority="2">
      <formula>$E$5="Nie składamy oferty w zakresie przedmiotowego zadania"</formula>
    </cfRule>
  </conditionalFormatting>
  <conditionalFormatting sqref="E7 L7:M7">
    <cfRule type="expression" dxfId="4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107</v>
      </c>
      <c r="D10" s="164" t="str">
        <f ca="1">VLOOKUP(C10,Oferta!J41:K170,2)</f>
        <v>Sugammadex</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1406</v>
      </c>
      <c r="C12" s="90" t="s">
        <v>476</v>
      </c>
      <c r="D12" s="90">
        <v>1000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47" priority="2">
      <formula>$E$5="Nie składamy oferty w zakresie przedmiotowego zadania"</formula>
    </cfRule>
  </conditionalFormatting>
  <conditionalFormatting sqref="E7 L7:M7">
    <cfRule type="expression" dxfId="4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108</v>
      </c>
      <c r="D10" s="164" t="str">
        <f ca="1">VLOOKUP(C10,Oferta!J41:K170,2)</f>
        <v>Sunitinib</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1407</v>
      </c>
      <c r="C12" s="90" t="s">
        <v>487</v>
      </c>
      <c r="D12" s="90">
        <v>1260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45" priority="2">
      <formula>$E$5="Nie składamy oferty w zakresie przedmiotowego zadania"</formula>
    </cfRule>
  </conditionalFormatting>
  <conditionalFormatting sqref="E7 L7:M7">
    <cfRule type="expression" dxfId="4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v>
      </c>
      <c r="D10" s="164" t="str">
        <f ca="1">VLOOKUP(C10,Oferta!J41:K170,2)</f>
        <v>Antithrombin III</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489</v>
      </c>
      <c r="C12" s="90" t="s">
        <v>476</v>
      </c>
      <c r="D12" s="90">
        <v>60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490</v>
      </c>
      <c r="C13" s="90" t="s">
        <v>476</v>
      </c>
      <c r="D13" s="90">
        <v>80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241" priority="2">
      <formula>$E$5="Nie składamy oferty w zakresie przedmiotowego zadania"</formula>
    </cfRule>
  </conditionalFormatting>
  <conditionalFormatting sqref="E7 L7:M7">
    <cfRule type="expression" dxfId="24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109</v>
      </c>
      <c r="D10" s="164" t="str">
        <f ca="1">VLOOKUP(C10,Oferta!J41:K170,2)</f>
        <v>Szczepionka Hepatits B vaccine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1408</v>
      </c>
      <c r="C12" s="90" t="s">
        <v>476</v>
      </c>
      <c r="D12" s="90">
        <v>10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43" priority="2">
      <formula>$E$5="Nie składamy oferty w zakresie przedmiotowego zadania"</formula>
    </cfRule>
  </conditionalFormatting>
  <conditionalFormatting sqref="E7 L7:M7">
    <cfRule type="expression" dxfId="4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110</v>
      </c>
      <c r="D10" s="164" t="str">
        <f ca="1">VLOOKUP(C10,Oferta!J41:K170,2)</f>
        <v>Szczepionka przeciw grypie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1409</v>
      </c>
      <c r="C12" s="90" t="s">
        <v>476</v>
      </c>
      <c r="D12" s="90">
        <v>1000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41" priority="2">
      <formula>$E$5="Nie składamy oferty w zakresie przedmiotowego zadania"</formula>
    </cfRule>
  </conditionalFormatting>
  <conditionalFormatting sqref="E7 L7:M7">
    <cfRule type="expression" dxfId="4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111</v>
      </c>
      <c r="D10" s="164" t="str">
        <f ca="1">VLOOKUP(C10,Oferta!J41:K170,2)</f>
        <v>Tacrolimus</v>
      </c>
      <c r="E10" s="164"/>
      <c r="F10" s="164"/>
      <c r="G10" s="164"/>
      <c r="H10" s="69">
        <f ca="1">SUMIF(F12:F1303,"Razem",H12:H1303)</f>
        <v>0</v>
      </c>
      <c r="I10" s="69"/>
      <c r="J10" s="69">
        <f ca="1">SUMIF(F12:F1303,"Razem",J12:J1303)</f>
        <v>0</v>
      </c>
      <c r="K10" s="69"/>
      <c r="L10" s="60">
        <f>SUM(L11:L1797)</f>
        <v>0</v>
      </c>
      <c r="M10" s="60">
        <f>COUNTIF(M12:M1797,0)</f>
        <v>0</v>
      </c>
      <c r="N10" s="60">
        <f>COUNTIF(N12:N1797,0)</f>
        <v>0</v>
      </c>
      <c r="O10" s="60">
        <f>COUNTIF(O12:O1797,0)</f>
        <v>0</v>
      </c>
      <c r="P10" s="60">
        <f>COUNTIF(P12:P1797,0)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SUM(M12:M1797)</f>
        <v>4</v>
      </c>
      <c r="N11" s="60">
        <f>SUM(N12:N1797)</f>
        <v>4</v>
      </c>
      <c r="O11" s="60">
        <f>SUM(O12:O1797)</f>
        <v>4</v>
      </c>
      <c r="P11" s="60">
        <f>SUM(P12:P1797)</f>
        <v>4</v>
      </c>
      <c r="Q11" s="60">
        <f>SUM(M11:P11)</f>
        <v>16</v>
      </c>
      <c r="R11" s="60">
        <f>SUM(R12:R1797)</f>
        <v>0</v>
      </c>
      <c r="S11" s="60">
        <f>SUM(S12:S1797)</f>
        <v>0</v>
      </c>
      <c r="T11" s="60">
        <f>SUM(T12:T1797)</f>
        <v>0</v>
      </c>
    </row>
    <row r="12" spans="1:30" s="73" customFormat="1" ht="19.5" customHeight="1" x14ac:dyDescent="0.25">
      <c r="A12" s="89">
        <v>1</v>
      </c>
      <c r="B12" s="90" t="s">
        <v>1410</v>
      </c>
      <c r="C12" s="90" t="s">
        <v>476</v>
      </c>
      <c r="D12" s="90">
        <v>1500</v>
      </c>
      <c r="E12" s="91"/>
      <c r="F12" s="92"/>
      <c r="G12" s="93"/>
      <c r="H12" s="94">
        <f>ROUND(D12*G12,2)</f>
        <v>0</v>
      </c>
      <c r="I12" s="95"/>
      <c r="J12" s="94">
        <f>ROUND(H12*(1+I12),2)</f>
        <v>0</v>
      </c>
      <c r="K12" s="94"/>
      <c r="L12" s="96">
        <f>IF(LEN(H12)-IFERROR(SEARCH(",",H12,1),LEN(H12))&gt;2,1,0)</f>
        <v>0</v>
      </c>
      <c r="M12" s="71">
        <f t="shared" ref="M12:O15"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1411</v>
      </c>
      <c r="C13" s="90" t="s">
        <v>476</v>
      </c>
      <c r="D13" s="90">
        <v>4200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1412</v>
      </c>
      <c r="C14" s="90" t="s">
        <v>476</v>
      </c>
      <c r="D14" s="90">
        <v>1300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19.5" customHeight="1" x14ac:dyDescent="0.25">
      <c r="A15" s="89">
        <v>4</v>
      </c>
      <c r="B15" s="90" t="s">
        <v>1413</v>
      </c>
      <c r="C15" s="90" t="s">
        <v>505</v>
      </c>
      <c r="D15" s="90">
        <v>5</v>
      </c>
      <c r="E15" s="91"/>
      <c r="F15" s="92"/>
      <c r="G15" s="93"/>
      <c r="H15" s="94">
        <f>ROUND(D15*G15,2)</f>
        <v>0</v>
      </c>
      <c r="I15" s="95"/>
      <c r="J15" s="94">
        <f>ROUND(H15*(1+I15),2)</f>
        <v>0</v>
      </c>
      <c r="K15" s="94"/>
      <c r="L15" s="96">
        <f>IF(LEN(H15)-IFERROR(SEARCH(",",H15,1),LEN(H15))&gt;2,1,0)</f>
        <v>0</v>
      </c>
      <c r="M15" s="71">
        <f t="shared" si="0"/>
        <v>1</v>
      </c>
      <c r="N15" s="71">
        <f t="shared" si="0"/>
        <v>1</v>
      </c>
      <c r="O15" s="71">
        <f t="shared" si="0"/>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21" customHeight="1" x14ac:dyDescent="0.25">
      <c r="A16" s="165"/>
      <c r="B16" s="165"/>
      <c r="C16" s="165"/>
      <c r="D16" s="165"/>
      <c r="E16" s="165"/>
      <c r="F16" s="98" t="s">
        <v>60</v>
      </c>
      <c r="G16" s="98" t="s">
        <v>61</v>
      </c>
      <c r="H16" s="99">
        <f ca="1">SUM(OFFSET($H$12,0,0,ROW()-12,1))</f>
        <v>0</v>
      </c>
      <c r="I16" s="100" t="s">
        <v>61</v>
      </c>
      <c r="J16" s="99">
        <f ca="1">SUM(OFFSET($J$12,0,0,ROW()-12,1))</f>
        <v>0</v>
      </c>
      <c r="K16" s="100" t="s">
        <v>61</v>
      </c>
      <c r="L16" s="88"/>
      <c r="M16" s="71"/>
      <c r="N16" s="71"/>
      <c r="O16" s="71"/>
      <c r="P16" s="71"/>
      <c r="Q16" s="71"/>
      <c r="R16" s="71"/>
      <c r="S16" s="71"/>
      <c r="T16" s="71"/>
      <c r="U16" s="71"/>
      <c r="V16" s="97"/>
      <c r="W16" s="72"/>
      <c r="X16" s="72"/>
      <c r="Y16" s="72"/>
      <c r="Z16" s="72"/>
      <c r="AA16" s="72"/>
      <c r="AB16" s="72"/>
      <c r="AC16" s="72"/>
      <c r="AD16" s="72"/>
    </row>
    <row r="17" spans="1:12" x14ac:dyDescent="0.25">
      <c r="A17" s="101" t="s">
        <v>62</v>
      </c>
      <c r="B17" s="102"/>
      <c r="C17" s="102"/>
      <c r="D17" s="102"/>
      <c r="E17" s="103"/>
      <c r="F17" s="104"/>
      <c r="G17" s="103"/>
      <c r="H17" s="103"/>
      <c r="I17" s="103"/>
      <c r="J17" s="103"/>
      <c r="K17" s="103"/>
      <c r="L17" s="88"/>
    </row>
    <row r="18" spans="1:12" x14ac:dyDescent="0.25">
      <c r="A18" s="102"/>
      <c r="B18" s="102"/>
      <c r="C18" s="102"/>
      <c r="D18" s="102"/>
      <c r="E18" s="103"/>
      <c r="F18" s="104"/>
      <c r="G18" s="103"/>
      <c r="H18" s="103"/>
      <c r="I18" s="103"/>
      <c r="J18" s="103"/>
      <c r="K18" s="103"/>
      <c r="L18" s="88"/>
    </row>
    <row r="19" spans="1:12" x14ac:dyDescent="0.25">
      <c r="A19" s="102" t="s">
        <v>63</v>
      </c>
      <c r="B19" s="102"/>
      <c r="C19" s="102"/>
      <c r="D19" s="102"/>
      <c r="E19" s="103"/>
      <c r="F19" s="104"/>
      <c r="G19" s="103"/>
      <c r="H19" s="103"/>
      <c r="I19" s="103"/>
      <c r="J19" s="103"/>
      <c r="K19" s="103"/>
      <c r="L19" s="88"/>
    </row>
    <row r="20" spans="1:12" x14ac:dyDescent="0.25">
      <c r="A20" s="101" t="s">
        <v>64</v>
      </c>
      <c r="B20" s="102"/>
      <c r="C20" s="102"/>
      <c r="D20" s="102"/>
      <c r="E20" s="103"/>
      <c r="F20" s="104"/>
      <c r="G20" s="103"/>
      <c r="H20" s="103"/>
      <c r="I20" s="103"/>
      <c r="J20" s="103"/>
      <c r="K20" s="103"/>
      <c r="L20" s="88"/>
    </row>
    <row r="21" spans="1:12" x14ac:dyDescent="0.25">
      <c r="A21" s="101" t="s">
        <v>84</v>
      </c>
      <c r="B21" s="102"/>
      <c r="C21" s="102"/>
      <c r="D21" s="102"/>
      <c r="E21" s="103"/>
      <c r="F21" s="104"/>
      <c r="G21" s="103"/>
      <c r="H21" s="103"/>
      <c r="I21" s="103"/>
      <c r="J21" s="103"/>
      <c r="K21" s="103"/>
      <c r="L21" s="88"/>
    </row>
    <row r="22" spans="1:12" x14ac:dyDescent="0.25">
      <c r="A22" s="105" t="s">
        <v>65</v>
      </c>
      <c r="B22" s="102"/>
      <c r="C22" s="102"/>
      <c r="D22" s="102"/>
      <c r="E22" s="103"/>
      <c r="F22" s="104"/>
      <c r="G22" s="103"/>
      <c r="H22" s="103"/>
      <c r="I22" s="103"/>
      <c r="J22" s="103"/>
      <c r="K22" s="103"/>
      <c r="L22" s="88"/>
    </row>
    <row r="23" spans="1:12" x14ac:dyDescent="0.25">
      <c r="A23" s="105" t="s">
        <v>66</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67</v>
      </c>
      <c r="B25" s="102"/>
      <c r="C25" s="102"/>
      <c r="D25" s="102"/>
      <c r="E25" s="103"/>
      <c r="F25" s="104"/>
      <c r="G25" s="103"/>
      <c r="H25" s="103"/>
      <c r="I25" s="103"/>
      <c r="J25" s="103"/>
      <c r="K25" s="103"/>
      <c r="L25" s="88"/>
    </row>
    <row r="26" spans="1:12" x14ac:dyDescent="0.25">
      <c r="A26" s="102"/>
      <c r="B26" s="102"/>
      <c r="C26" s="102"/>
      <c r="D26" s="102"/>
      <c r="E26" s="103"/>
      <c r="F26" s="104"/>
      <c r="G26" s="103"/>
      <c r="H26" s="103"/>
      <c r="I26" s="103"/>
      <c r="J26" s="103"/>
      <c r="K26" s="103"/>
      <c r="L26" s="88"/>
    </row>
    <row r="27" spans="1:12" x14ac:dyDescent="0.25">
      <c r="A27" s="102" t="s">
        <v>68</v>
      </c>
      <c r="B27" s="102"/>
      <c r="C27" s="102"/>
      <c r="D27" s="102"/>
      <c r="E27" s="103"/>
      <c r="F27" s="104"/>
      <c r="G27" s="103"/>
      <c r="H27" s="103"/>
      <c r="I27" s="103"/>
      <c r="J27" s="103"/>
      <c r="K27" s="103"/>
    </row>
    <row r="28" spans="1:12" x14ac:dyDescent="0.25">
      <c r="A28" s="102"/>
      <c r="B28" s="102"/>
      <c r="C28" s="102"/>
      <c r="D28" s="102"/>
      <c r="E28" s="103"/>
      <c r="F28" s="104"/>
      <c r="G28" s="103"/>
      <c r="H28" s="103"/>
      <c r="I28" s="103"/>
      <c r="J28" s="103"/>
      <c r="K28" s="103"/>
    </row>
    <row r="29" spans="1:12" ht="66.75" customHeight="1" x14ac:dyDescent="0.25">
      <c r="A29" s="166" t="s">
        <v>85</v>
      </c>
      <c r="B29" s="166"/>
      <c r="C29" s="166"/>
      <c r="D29" s="166"/>
      <c r="E29" s="166"/>
      <c r="F29" s="166"/>
      <c r="G29" s="166"/>
      <c r="H29" s="166"/>
      <c r="I29" s="166"/>
      <c r="J29" s="166"/>
      <c r="K29" s="166"/>
    </row>
  </sheetData>
  <protectedRanges>
    <protectedRange sqref="K12:K15" name="Rozstęp4_1_2_1"/>
    <protectedRange sqref="I12:I15" name="Rozstęp3_1_2_1"/>
    <protectedRange sqref="E12:G15" name="Rozstęp2_1_2_1"/>
  </protectedRanges>
  <mergeCells count="11">
    <mergeCell ref="B8:D8"/>
    <mergeCell ref="E8:J8"/>
    <mergeCell ref="D10:G10"/>
    <mergeCell ref="A16:E16"/>
    <mergeCell ref="A29:K29"/>
    <mergeCell ref="B1:D1"/>
    <mergeCell ref="F1:K1"/>
    <mergeCell ref="F2:H2"/>
    <mergeCell ref="B3:D7"/>
    <mergeCell ref="E5:J6"/>
    <mergeCell ref="E7:J7"/>
  </mergeCells>
  <conditionalFormatting sqref="E5 L5:M6">
    <cfRule type="expression" dxfId="39" priority="2">
      <formula>$E$5="Nie składamy oferty w zakresie przedmiotowego zadania"</formula>
    </cfRule>
  </conditionalFormatting>
  <conditionalFormatting sqref="E7 L7:M7">
    <cfRule type="expression" dxfId="3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112</v>
      </c>
      <c r="D10" s="164" t="str">
        <f ca="1">VLOOKUP(C10,Oferta!J41:K170,2)</f>
        <v>Test</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1414</v>
      </c>
      <c r="C12" s="90" t="s">
        <v>476</v>
      </c>
      <c r="D12" s="90">
        <v>3000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37" priority="2">
      <formula>$E$5="Nie składamy oferty w zakresie przedmiotowego zadania"</formula>
    </cfRule>
  </conditionalFormatting>
  <conditionalFormatting sqref="E7 L7:M7">
    <cfRule type="expression" dxfId="3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113</v>
      </c>
      <c r="D10" s="164" t="str">
        <f ca="1">VLOOKUP(C10,Oferta!J41:K170,2)</f>
        <v>Thiopental</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1415</v>
      </c>
      <c r="C12" s="90" t="s">
        <v>476</v>
      </c>
      <c r="D12" s="90">
        <v>800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1416</v>
      </c>
      <c r="C13" s="90" t="s">
        <v>476</v>
      </c>
      <c r="D13" s="90">
        <v>200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35" priority="2">
      <formula>$E$5="Nie składamy oferty w zakresie przedmiotowego zadania"</formula>
    </cfRule>
  </conditionalFormatting>
  <conditionalFormatting sqref="E7 L7:M7">
    <cfRule type="expression" dxfId="3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114</v>
      </c>
      <c r="D10" s="164" t="str">
        <f ca="1">VLOOKUP(C10,Oferta!J41:K170,2)</f>
        <v>Tisagenlecleucel</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1417</v>
      </c>
      <c r="C12" s="90" t="s">
        <v>481</v>
      </c>
      <c r="D12" s="90">
        <v>45</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33" priority="2">
      <formula>$E$5="Nie składamy oferty w zakresie przedmiotowego zadania"</formula>
    </cfRule>
  </conditionalFormatting>
  <conditionalFormatting sqref="E7 L7:M7">
    <cfRule type="expression" dxfId="3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115</v>
      </c>
      <c r="D10" s="164" t="str">
        <f ca="1">VLOOKUP(C10,Oferta!J41:K170,2)</f>
        <v>Trabectedin</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1418</v>
      </c>
      <c r="C12" s="90" t="s">
        <v>540</v>
      </c>
      <c r="D12" s="90">
        <v>150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31" priority="2">
      <formula>$E$5="Nie składamy oferty w zakresie przedmiotowego zadania"</formula>
    </cfRule>
  </conditionalFormatting>
  <conditionalFormatting sqref="E7 L7:M7">
    <cfRule type="expression" dxfId="3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116</v>
      </c>
      <c r="D10" s="164" t="str">
        <f ca="1">VLOOKUP(C10,Oferta!J41:K170,2)</f>
        <v>Tramadol hydrochloride</v>
      </c>
      <c r="E10" s="164"/>
      <c r="F10" s="164"/>
      <c r="G10" s="164"/>
      <c r="H10" s="69">
        <f ca="1">SUMIF(F12:F1305,"Razem",H12:H1305)</f>
        <v>0</v>
      </c>
      <c r="I10" s="69"/>
      <c r="J10" s="69">
        <f ca="1">SUMIF(F12:F1305,"Razem",J12:J1305)</f>
        <v>0</v>
      </c>
      <c r="K10" s="69"/>
      <c r="L10" s="60">
        <f>SUM(L11:L1799)</f>
        <v>0</v>
      </c>
      <c r="M10" s="60">
        <f>COUNTIF(M12:M1799,0)</f>
        <v>0</v>
      </c>
      <c r="N10" s="60">
        <f>COUNTIF(N12:N1799,0)</f>
        <v>0</v>
      </c>
      <c r="O10" s="60">
        <f>COUNTIF(O12:O1799,0)</f>
        <v>0</v>
      </c>
      <c r="P10" s="60">
        <f>COUNTIF(P12:P1799,0)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SUM(M12:M1799)</f>
        <v>6</v>
      </c>
      <c r="N11" s="60">
        <f>SUM(N12:N1799)</f>
        <v>6</v>
      </c>
      <c r="O11" s="60">
        <f>SUM(O12:O1799)</f>
        <v>6</v>
      </c>
      <c r="P11" s="60">
        <f>SUM(P12:P1799)</f>
        <v>6</v>
      </c>
      <c r="Q11" s="60">
        <f>SUM(M11:P11)</f>
        <v>24</v>
      </c>
      <c r="R11" s="60">
        <f>SUM(R12:R1799)</f>
        <v>0</v>
      </c>
      <c r="S11" s="60">
        <f>SUM(S12:S1799)</f>
        <v>0</v>
      </c>
      <c r="T11" s="60">
        <f>SUM(T12:T1799)</f>
        <v>0</v>
      </c>
    </row>
    <row r="12" spans="1:30" s="73" customFormat="1" ht="28.5" x14ac:dyDescent="0.25">
      <c r="A12" s="89">
        <v>1</v>
      </c>
      <c r="B12" s="90" t="s">
        <v>1419</v>
      </c>
      <c r="C12" s="90" t="s">
        <v>476</v>
      </c>
      <c r="D12" s="90">
        <v>15000</v>
      </c>
      <c r="E12" s="91"/>
      <c r="F12" s="92"/>
      <c r="G12" s="93"/>
      <c r="H12" s="94">
        <f t="shared" ref="H12:H17" si="0">ROUND(D12*G12,2)</f>
        <v>0</v>
      </c>
      <c r="I12" s="95"/>
      <c r="J12" s="94">
        <f t="shared" ref="J12:J17" si="1">ROUND(H12*(1+I12),2)</f>
        <v>0</v>
      </c>
      <c r="K12" s="94"/>
      <c r="L12" s="96">
        <f t="shared" ref="L12:L17" si="2">IF(LEN(H12)-IFERROR(SEARCH(",",H12,1),LEN(H12))&gt;2,1,0)</f>
        <v>0</v>
      </c>
      <c r="M12" s="71">
        <f t="shared" ref="M12:O17" si="3">IF(ISBLANK(E12),1,0)</f>
        <v>1</v>
      </c>
      <c r="N12" s="71">
        <f t="shared" si="3"/>
        <v>1</v>
      </c>
      <c r="O12" s="71">
        <f t="shared" si="3"/>
        <v>1</v>
      </c>
      <c r="P12" s="71">
        <f t="shared" ref="P12:P17" si="4">IF(ISBLANK(I12),1,0)</f>
        <v>1</v>
      </c>
      <c r="Q12" s="71"/>
      <c r="R12" s="71">
        <f t="shared" ref="R12:R17" si="5">IF(ISNUMBER(H12),0,1)</f>
        <v>0</v>
      </c>
      <c r="S12" s="71">
        <f t="shared" ref="S12:S17" si="6">IF(I12=0.08,0,IF(I12=0.23,0,IF(I12=0.05,0,IF(I12=0,0,1))))</f>
        <v>0</v>
      </c>
      <c r="T12" s="70">
        <f t="shared" ref="T12:T17" si="7">IF(ISERROR(IF(LEN(G12)-FIND(",",G12)&gt;4,1,0)),0,IF(LEN(G12)-FIND(",",G12)&gt;4,1,0))</f>
        <v>0</v>
      </c>
      <c r="U12" s="71"/>
      <c r="V12" s="97"/>
      <c r="W12" s="72"/>
      <c r="X12" s="72"/>
      <c r="Y12" s="72"/>
      <c r="Z12" s="72"/>
      <c r="AA12" s="72"/>
      <c r="AB12" s="72"/>
      <c r="AC12" s="72"/>
      <c r="AD12" s="72"/>
    </row>
    <row r="13" spans="1:30" s="73" customFormat="1" ht="14.25" x14ac:dyDescent="0.25">
      <c r="A13" s="89">
        <v>2</v>
      </c>
      <c r="B13" s="90" t="s">
        <v>1420</v>
      </c>
      <c r="C13" s="90" t="s">
        <v>476</v>
      </c>
      <c r="D13" s="90">
        <v>1500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1421</v>
      </c>
      <c r="C14" s="90" t="s">
        <v>476</v>
      </c>
      <c r="D14" s="90">
        <v>4000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1422</v>
      </c>
      <c r="C15" s="90" t="s">
        <v>476</v>
      </c>
      <c r="D15" s="90">
        <v>2000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1423</v>
      </c>
      <c r="C16" s="90" t="s">
        <v>476</v>
      </c>
      <c r="D16" s="90">
        <v>3000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28.5" x14ac:dyDescent="0.25">
      <c r="A17" s="89">
        <v>6</v>
      </c>
      <c r="B17" s="90" t="s">
        <v>1424</v>
      </c>
      <c r="C17" s="90" t="s">
        <v>505</v>
      </c>
      <c r="D17" s="90">
        <v>50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1" customHeight="1" x14ac:dyDescent="0.25">
      <c r="A18" s="165"/>
      <c r="B18" s="165"/>
      <c r="C18" s="165"/>
      <c r="D18" s="165"/>
      <c r="E18" s="165"/>
      <c r="F18" s="98" t="s">
        <v>60</v>
      </c>
      <c r="G18" s="98" t="s">
        <v>61</v>
      </c>
      <c r="H18" s="99">
        <f ca="1">SUM(OFFSET($H$12,0,0,ROW()-12,1))</f>
        <v>0</v>
      </c>
      <c r="I18" s="100" t="s">
        <v>61</v>
      </c>
      <c r="J18" s="99">
        <f ca="1">SUM(OFFSET($J$12,0,0,ROW()-12,1))</f>
        <v>0</v>
      </c>
      <c r="K18" s="100" t="s">
        <v>61</v>
      </c>
      <c r="L18" s="88"/>
      <c r="M18" s="71"/>
      <c r="N18" s="71"/>
      <c r="O18" s="71"/>
      <c r="P18" s="71"/>
      <c r="Q18" s="71"/>
      <c r="R18" s="71"/>
      <c r="S18" s="71"/>
      <c r="T18" s="71"/>
      <c r="U18" s="71"/>
      <c r="V18" s="97"/>
      <c r="W18" s="72"/>
      <c r="X18" s="72"/>
      <c r="Y18" s="72"/>
      <c r="Z18" s="72"/>
      <c r="AA18" s="72"/>
      <c r="AB18" s="72"/>
      <c r="AC18" s="72"/>
      <c r="AD18" s="72"/>
    </row>
    <row r="19" spans="1:30" x14ac:dyDescent="0.25">
      <c r="A19" s="101" t="s">
        <v>62</v>
      </c>
      <c r="B19" s="102"/>
      <c r="C19" s="102"/>
      <c r="D19" s="102"/>
      <c r="E19" s="103"/>
      <c r="F19" s="104"/>
      <c r="G19" s="103"/>
      <c r="H19" s="103"/>
      <c r="I19" s="103"/>
      <c r="J19" s="103"/>
      <c r="K19" s="103"/>
      <c r="L19" s="88"/>
    </row>
    <row r="20" spans="1:30" x14ac:dyDescent="0.25">
      <c r="A20" s="102"/>
      <c r="B20" s="102"/>
      <c r="C20" s="102"/>
      <c r="D20" s="102"/>
      <c r="E20" s="103"/>
      <c r="F20" s="104"/>
      <c r="G20" s="103"/>
      <c r="H20" s="103"/>
      <c r="I20" s="103"/>
      <c r="J20" s="103"/>
      <c r="K20" s="103"/>
      <c r="L20" s="88"/>
    </row>
    <row r="21" spans="1:30" x14ac:dyDescent="0.25">
      <c r="A21" s="102" t="s">
        <v>63</v>
      </c>
      <c r="B21" s="102"/>
      <c r="C21" s="102"/>
      <c r="D21" s="102"/>
      <c r="E21" s="103"/>
      <c r="F21" s="104"/>
      <c r="G21" s="103"/>
      <c r="H21" s="103"/>
      <c r="I21" s="103"/>
      <c r="J21" s="103"/>
      <c r="K21" s="103"/>
      <c r="L21" s="88"/>
    </row>
    <row r="22" spans="1:30" x14ac:dyDescent="0.25">
      <c r="A22" s="101" t="s">
        <v>64</v>
      </c>
      <c r="B22" s="102"/>
      <c r="C22" s="102"/>
      <c r="D22" s="102"/>
      <c r="E22" s="103"/>
      <c r="F22" s="104"/>
      <c r="G22" s="103"/>
      <c r="H22" s="103"/>
      <c r="I22" s="103"/>
      <c r="J22" s="103"/>
      <c r="K22" s="103"/>
      <c r="L22" s="88"/>
    </row>
    <row r="23" spans="1:30" x14ac:dyDescent="0.25">
      <c r="A23" s="101" t="s">
        <v>84</v>
      </c>
      <c r="B23" s="102"/>
      <c r="C23" s="102"/>
      <c r="D23" s="102"/>
      <c r="E23" s="103"/>
      <c r="F23" s="104"/>
      <c r="G23" s="103"/>
      <c r="H23" s="103"/>
      <c r="I23" s="103"/>
      <c r="J23" s="103"/>
      <c r="K23" s="103"/>
      <c r="L23" s="88"/>
    </row>
    <row r="24" spans="1:30" x14ac:dyDescent="0.25">
      <c r="A24" s="105" t="s">
        <v>65</v>
      </c>
      <c r="B24" s="102"/>
      <c r="C24" s="102"/>
      <c r="D24" s="102"/>
      <c r="E24" s="103"/>
      <c r="F24" s="104"/>
      <c r="G24" s="103"/>
      <c r="H24" s="103"/>
      <c r="I24" s="103"/>
      <c r="J24" s="103"/>
      <c r="K24" s="103"/>
      <c r="L24" s="88"/>
    </row>
    <row r="25" spans="1:30" x14ac:dyDescent="0.25">
      <c r="A25" s="105" t="s">
        <v>66</v>
      </c>
      <c r="B25" s="102"/>
      <c r="C25" s="102"/>
      <c r="D25" s="102"/>
      <c r="E25" s="103"/>
      <c r="F25" s="104"/>
      <c r="G25" s="103"/>
      <c r="H25" s="103"/>
      <c r="I25" s="103"/>
      <c r="J25" s="103"/>
      <c r="K25" s="103"/>
      <c r="L25" s="88"/>
    </row>
    <row r="26" spans="1:30" x14ac:dyDescent="0.25">
      <c r="A26" s="102"/>
      <c r="B26" s="102"/>
      <c r="C26" s="102"/>
      <c r="D26" s="102"/>
      <c r="E26" s="103"/>
      <c r="F26" s="104"/>
      <c r="G26" s="103"/>
      <c r="H26" s="103"/>
      <c r="I26" s="103"/>
      <c r="J26" s="103"/>
      <c r="K26" s="103"/>
      <c r="L26" s="88"/>
    </row>
    <row r="27" spans="1:30" x14ac:dyDescent="0.25">
      <c r="A27" s="102" t="s">
        <v>67</v>
      </c>
      <c r="B27" s="102"/>
      <c r="C27" s="102"/>
      <c r="D27" s="102"/>
      <c r="E27" s="103"/>
      <c r="F27" s="104"/>
      <c r="G27" s="103"/>
      <c r="H27" s="103"/>
      <c r="I27" s="103"/>
      <c r="J27" s="103"/>
      <c r="K27" s="103"/>
      <c r="L27" s="88"/>
    </row>
    <row r="28" spans="1:30" x14ac:dyDescent="0.25">
      <c r="A28" s="102"/>
      <c r="B28" s="102"/>
      <c r="C28" s="102"/>
      <c r="D28" s="102"/>
      <c r="E28" s="103"/>
      <c r="F28" s="104"/>
      <c r="G28" s="103"/>
      <c r="H28" s="103"/>
      <c r="I28" s="103"/>
      <c r="J28" s="103"/>
      <c r="K28" s="103"/>
      <c r="L28" s="88"/>
    </row>
    <row r="29" spans="1:30" x14ac:dyDescent="0.25">
      <c r="A29" s="102" t="s">
        <v>68</v>
      </c>
      <c r="B29" s="102"/>
      <c r="C29" s="102"/>
      <c r="D29" s="102"/>
      <c r="E29" s="103"/>
      <c r="F29" s="104"/>
      <c r="G29" s="103"/>
      <c r="H29" s="103"/>
      <c r="I29" s="103"/>
      <c r="J29" s="103"/>
      <c r="K29" s="103"/>
    </row>
    <row r="30" spans="1:30" x14ac:dyDescent="0.25">
      <c r="A30" s="102"/>
      <c r="B30" s="102"/>
      <c r="C30" s="102"/>
      <c r="D30" s="102"/>
      <c r="E30" s="103"/>
      <c r="F30" s="104"/>
      <c r="G30" s="103"/>
      <c r="H30" s="103"/>
      <c r="I30" s="103"/>
      <c r="J30" s="103"/>
      <c r="K30" s="103"/>
    </row>
    <row r="31" spans="1:30" ht="66.75" customHeight="1" x14ac:dyDescent="0.25">
      <c r="A31" s="166" t="s">
        <v>85</v>
      </c>
      <c r="B31" s="166"/>
      <c r="C31" s="166"/>
      <c r="D31" s="166"/>
      <c r="E31" s="166"/>
      <c r="F31" s="166"/>
      <c r="G31" s="166"/>
      <c r="H31" s="166"/>
      <c r="I31" s="166"/>
      <c r="J31" s="166"/>
      <c r="K31" s="166"/>
    </row>
  </sheetData>
  <protectedRanges>
    <protectedRange sqref="K12:K17" name="Rozstęp4_1_2_1"/>
    <protectedRange sqref="I12:I17" name="Rozstęp3_1_2_1"/>
    <protectedRange sqref="E12:G17" name="Rozstęp2_1_2_1"/>
  </protectedRanges>
  <mergeCells count="11">
    <mergeCell ref="B8:D8"/>
    <mergeCell ref="E8:J8"/>
    <mergeCell ref="D10:G10"/>
    <mergeCell ref="A18:E18"/>
    <mergeCell ref="A31:K31"/>
    <mergeCell ref="B1:D1"/>
    <mergeCell ref="F1:K1"/>
    <mergeCell ref="F2:H2"/>
    <mergeCell ref="B3:D7"/>
    <mergeCell ref="E5:J6"/>
    <mergeCell ref="E7:J7"/>
  </mergeCells>
  <conditionalFormatting sqref="E5 L5:M6">
    <cfRule type="expression" dxfId="29" priority="2">
      <formula>$E$5="Nie składamy oferty w zakresie przedmiotowego zadania"</formula>
    </cfRule>
  </conditionalFormatting>
  <conditionalFormatting sqref="E7 L7:M7">
    <cfRule type="expression" dxfId="2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117</v>
      </c>
      <c r="D10" s="164" t="str">
        <f ca="1">VLOOKUP(C10,Oferta!J41:K170,2)</f>
        <v>Trastuzumab</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1425</v>
      </c>
      <c r="C12" s="90" t="s">
        <v>487</v>
      </c>
      <c r="D12" s="90">
        <v>2352</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7" priority="2">
      <formula>$E$5="Nie składamy oferty w zakresie przedmiotowego zadania"</formula>
    </cfRule>
  </conditionalFormatting>
  <conditionalFormatting sqref="E7 L7:M7">
    <cfRule type="expression" dxfId="2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118</v>
      </c>
      <c r="D10" s="164" t="str">
        <f ca="1">VLOOKUP(C10,Oferta!J41:K170,2)</f>
        <v>Utensylia</v>
      </c>
      <c r="E10" s="164"/>
      <c r="F10" s="164"/>
      <c r="G10" s="164"/>
      <c r="H10" s="69">
        <f ca="1">SUMIF(F12:F1308,"Razem",H12:H1308)</f>
        <v>0</v>
      </c>
      <c r="I10" s="69"/>
      <c r="J10" s="69">
        <f ca="1">SUMIF(F12:F1308,"Razem",J12:J1308)</f>
        <v>0</v>
      </c>
      <c r="K10" s="69"/>
      <c r="L10" s="60">
        <f>SUM(L11:L1802)</f>
        <v>0</v>
      </c>
      <c r="M10" s="60">
        <f>COUNTIF(M12:M1802,0)</f>
        <v>0</v>
      </c>
      <c r="N10" s="60">
        <f>COUNTIF(N12:N1802,0)</f>
        <v>0</v>
      </c>
      <c r="O10" s="60">
        <f>COUNTIF(O12:O1802,0)</f>
        <v>0</v>
      </c>
      <c r="P10" s="60">
        <f>COUNTIF(P12:P1802,0)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SUM(M12:M1802)</f>
        <v>9</v>
      </c>
      <c r="N11" s="60">
        <f>SUM(N12:N1802)</f>
        <v>9</v>
      </c>
      <c r="O11" s="60">
        <f>SUM(O12:O1802)</f>
        <v>9</v>
      </c>
      <c r="P11" s="60">
        <f>SUM(P12:P1802)</f>
        <v>9</v>
      </c>
      <c r="Q11" s="60">
        <f>SUM(M11:P11)</f>
        <v>36</v>
      </c>
      <c r="R11" s="60">
        <f>SUM(R12:R1802)</f>
        <v>0</v>
      </c>
      <c r="S11" s="60">
        <f>SUM(S12:S1802)</f>
        <v>0</v>
      </c>
      <c r="T11" s="60">
        <f>SUM(T12:T1802)</f>
        <v>0</v>
      </c>
    </row>
    <row r="12" spans="1:30" s="73" customFormat="1" ht="28.5" x14ac:dyDescent="0.25">
      <c r="A12" s="89">
        <v>1</v>
      </c>
      <c r="B12" s="90" t="s">
        <v>1426</v>
      </c>
      <c r="C12" s="90" t="s">
        <v>476</v>
      </c>
      <c r="D12" s="90">
        <v>500</v>
      </c>
      <c r="E12" s="91"/>
      <c r="F12" s="92"/>
      <c r="G12" s="93"/>
      <c r="H12" s="94">
        <f t="shared" ref="H12:H20" si="0">ROUND(D12*G12,2)</f>
        <v>0</v>
      </c>
      <c r="I12" s="95"/>
      <c r="J12" s="94">
        <f t="shared" ref="J12:J20" si="1">ROUND(H12*(1+I12),2)</f>
        <v>0</v>
      </c>
      <c r="K12" s="94"/>
      <c r="L12" s="96">
        <f t="shared" ref="L12:L20" si="2">IF(LEN(H12)-IFERROR(SEARCH(",",H12,1),LEN(H12))&gt;2,1,0)</f>
        <v>0</v>
      </c>
      <c r="M12" s="71">
        <f t="shared" ref="M12:O20" si="3">IF(ISBLANK(E12),1,0)</f>
        <v>1</v>
      </c>
      <c r="N12" s="71">
        <f t="shared" si="3"/>
        <v>1</v>
      </c>
      <c r="O12" s="71">
        <f t="shared" si="3"/>
        <v>1</v>
      </c>
      <c r="P12" s="71">
        <f t="shared" ref="P12:P20" si="4">IF(ISBLANK(I12),1,0)</f>
        <v>1</v>
      </c>
      <c r="Q12" s="71"/>
      <c r="R12" s="71">
        <f t="shared" ref="R12:R20" si="5">IF(ISNUMBER(H12),0,1)</f>
        <v>0</v>
      </c>
      <c r="S12" s="71">
        <f t="shared" ref="S12:S20" si="6">IF(I12=0.08,0,IF(I12=0.23,0,IF(I12=0.05,0,IF(I12=0,0,1))))</f>
        <v>0</v>
      </c>
      <c r="T12" s="70">
        <f t="shared" ref="T12:T20" si="7">IF(ISERROR(IF(LEN(G12)-FIND(",",G12)&gt;4,1,0)),0,IF(LEN(G12)-FIND(",",G12)&gt;4,1,0))</f>
        <v>0</v>
      </c>
      <c r="U12" s="71"/>
      <c r="V12" s="97"/>
      <c r="W12" s="72"/>
      <c r="X12" s="72"/>
      <c r="Y12" s="72"/>
      <c r="Z12" s="72"/>
      <c r="AA12" s="72"/>
      <c r="AB12" s="72"/>
      <c r="AC12" s="72"/>
      <c r="AD12" s="72"/>
    </row>
    <row r="13" spans="1:30" s="73" customFormat="1" ht="28.5" x14ac:dyDescent="0.25">
      <c r="A13" s="89">
        <v>2</v>
      </c>
      <c r="B13" s="90" t="s">
        <v>1427</v>
      </c>
      <c r="C13" s="90" t="s">
        <v>476</v>
      </c>
      <c r="D13" s="90">
        <v>1500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28.5" x14ac:dyDescent="0.25">
      <c r="A14" s="89">
        <v>3</v>
      </c>
      <c r="B14" s="90" t="s">
        <v>1428</v>
      </c>
      <c r="C14" s="90" t="s">
        <v>476</v>
      </c>
      <c r="D14" s="90">
        <v>1000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28.5" x14ac:dyDescent="0.25">
      <c r="A15" s="89">
        <v>4</v>
      </c>
      <c r="B15" s="90" t="s">
        <v>1429</v>
      </c>
      <c r="C15" s="90" t="s">
        <v>476</v>
      </c>
      <c r="D15" s="90">
        <v>600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1430</v>
      </c>
      <c r="C16" s="90" t="s">
        <v>476</v>
      </c>
      <c r="D16" s="90">
        <v>5000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28.5" x14ac:dyDescent="0.25">
      <c r="A17" s="89">
        <v>6</v>
      </c>
      <c r="B17" s="90" t="s">
        <v>1431</v>
      </c>
      <c r="C17" s="90" t="s">
        <v>476</v>
      </c>
      <c r="D17" s="90">
        <v>5000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8.5" x14ac:dyDescent="0.25">
      <c r="A18" s="89">
        <v>7</v>
      </c>
      <c r="B18" s="90" t="s">
        <v>1432</v>
      </c>
      <c r="C18" s="90" t="s">
        <v>476</v>
      </c>
      <c r="D18" s="90">
        <v>40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28.5" x14ac:dyDescent="0.25">
      <c r="A19" s="89">
        <v>8</v>
      </c>
      <c r="B19" s="90" t="s">
        <v>1433</v>
      </c>
      <c r="C19" s="90" t="s">
        <v>476</v>
      </c>
      <c r="D19" s="90">
        <v>1500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28.5" x14ac:dyDescent="0.25">
      <c r="A20" s="89">
        <v>9</v>
      </c>
      <c r="B20" s="90" t="s">
        <v>1434</v>
      </c>
      <c r="C20" s="90" t="s">
        <v>476</v>
      </c>
      <c r="D20" s="90">
        <v>50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21" customHeight="1" x14ac:dyDescent="0.25">
      <c r="A21" s="165"/>
      <c r="B21" s="165"/>
      <c r="C21" s="165"/>
      <c r="D21" s="165"/>
      <c r="E21" s="165"/>
      <c r="F21" s="98" t="s">
        <v>60</v>
      </c>
      <c r="G21" s="98" t="s">
        <v>61</v>
      </c>
      <c r="H21" s="99">
        <f ca="1">SUM(OFFSET($H$12,0,0,ROW()-12,1))</f>
        <v>0</v>
      </c>
      <c r="I21" s="100" t="s">
        <v>61</v>
      </c>
      <c r="J21" s="99">
        <f ca="1">SUM(OFFSET($J$12,0,0,ROW()-12,1))</f>
        <v>0</v>
      </c>
      <c r="K21" s="100" t="s">
        <v>61</v>
      </c>
      <c r="L21" s="88"/>
      <c r="M21" s="71"/>
      <c r="N21" s="71"/>
      <c r="O21" s="71"/>
      <c r="P21" s="71"/>
      <c r="Q21" s="71"/>
      <c r="R21" s="71"/>
      <c r="S21" s="71"/>
      <c r="T21" s="71"/>
      <c r="U21" s="71"/>
      <c r="V21" s="97"/>
      <c r="W21" s="72"/>
      <c r="X21" s="72"/>
      <c r="Y21" s="72"/>
      <c r="Z21" s="72"/>
      <c r="AA21" s="72"/>
      <c r="AB21" s="72"/>
      <c r="AC21" s="72"/>
      <c r="AD21" s="72"/>
    </row>
    <row r="22" spans="1:30" x14ac:dyDescent="0.25">
      <c r="A22" s="101" t="s">
        <v>62</v>
      </c>
      <c r="B22" s="102"/>
      <c r="C22" s="102"/>
      <c r="D22" s="102"/>
      <c r="E22" s="103"/>
      <c r="F22" s="104"/>
      <c r="G22" s="103"/>
      <c r="H22" s="103"/>
      <c r="I22" s="103"/>
      <c r="J22" s="103"/>
      <c r="K22" s="103"/>
      <c r="L22" s="88"/>
    </row>
    <row r="23" spans="1:30" x14ac:dyDescent="0.25">
      <c r="A23" s="102"/>
      <c r="B23" s="102"/>
      <c r="C23" s="102"/>
      <c r="D23" s="102"/>
      <c r="E23" s="103"/>
      <c r="F23" s="104"/>
      <c r="G23" s="103"/>
      <c r="H23" s="103"/>
      <c r="I23" s="103"/>
      <c r="J23" s="103"/>
      <c r="K23" s="103"/>
      <c r="L23" s="88"/>
    </row>
    <row r="24" spans="1:30" x14ac:dyDescent="0.25">
      <c r="A24" s="102" t="s">
        <v>63</v>
      </c>
      <c r="B24" s="102"/>
      <c r="C24" s="102"/>
      <c r="D24" s="102"/>
      <c r="E24" s="103"/>
      <c r="F24" s="104"/>
      <c r="G24" s="103"/>
      <c r="H24" s="103"/>
      <c r="I24" s="103"/>
      <c r="J24" s="103"/>
      <c r="K24" s="103"/>
      <c r="L24" s="88"/>
    </row>
    <row r="25" spans="1:30" x14ac:dyDescent="0.25">
      <c r="A25" s="101" t="s">
        <v>64</v>
      </c>
      <c r="B25" s="102"/>
      <c r="C25" s="102"/>
      <c r="D25" s="102"/>
      <c r="E25" s="103"/>
      <c r="F25" s="104"/>
      <c r="G25" s="103"/>
      <c r="H25" s="103"/>
      <c r="I25" s="103"/>
      <c r="J25" s="103"/>
      <c r="K25" s="103"/>
      <c r="L25" s="88"/>
    </row>
    <row r="26" spans="1:30" x14ac:dyDescent="0.25">
      <c r="A26" s="101" t="s">
        <v>84</v>
      </c>
      <c r="B26" s="102"/>
      <c r="C26" s="102"/>
      <c r="D26" s="102"/>
      <c r="E26" s="103"/>
      <c r="F26" s="104"/>
      <c r="G26" s="103"/>
      <c r="H26" s="103"/>
      <c r="I26" s="103"/>
      <c r="J26" s="103"/>
      <c r="K26" s="103"/>
      <c r="L26" s="88"/>
    </row>
    <row r="27" spans="1:30" x14ac:dyDescent="0.25">
      <c r="A27" s="105" t="s">
        <v>65</v>
      </c>
      <c r="B27" s="102"/>
      <c r="C27" s="102"/>
      <c r="D27" s="102"/>
      <c r="E27" s="103"/>
      <c r="F27" s="104"/>
      <c r="G27" s="103"/>
      <c r="H27" s="103"/>
      <c r="I27" s="103"/>
      <c r="J27" s="103"/>
      <c r="K27" s="103"/>
      <c r="L27" s="88"/>
    </row>
    <row r="28" spans="1:30" x14ac:dyDescent="0.25">
      <c r="A28" s="105" t="s">
        <v>66</v>
      </c>
      <c r="B28" s="102"/>
      <c r="C28" s="102"/>
      <c r="D28" s="102"/>
      <c r="E28" s="103"/>
      <c r="F28" s="104"/>
      <c r="G28" s="103"/>
      <c r="H28" s="103"/>
      <c r="I28" s="103"/>
      <c r="J28" s="103"/>
      <c r="K28" s="103"/>
      <c r="L28" s="88"/>
    </row>
    <row r="29" spans="1:30" x14ac:dyDescent="0.25">
      <c r="A29" s="102"/>
      <c r="B29" s="102"/>
      <c r="C29" s="102"/>
      <c r="D29" s="102"/>
      <c r="E29" s="103"/>
      <c r="F29" s="104"/>
      <c r="G29" s="103"/>
      <c r="H29" s="103"/>
      <c r="I29" s="103"/>
      <c r="J29" s="103"/>
      <c r="K29" s="103"/>
      <c r="L29" s="88"/>
    </row>
    <row r="30" spans="1:30" x14ac:dyDescent="0.25">
      <c r="A30" s="102" t="s">
        <v>67</v>
      </c>
      <c r="B30" s="102"/>
      <c r="C30" s="102"/>
      <c r="D30" s="102"/>
      <c r="E30" s="103"/>
      <c r="F30" s="104"/>
      <c r="G30" s="103"/>
      <c r="H30" s="103"/>
      <c r="I30" s="103"/>
      <c r="J30" s="103"/>
      <c r="K30" s="103"/>
      <c r="L30" s="88"/>
    </row>
    <row r="31" spans="1:30" x14ac:dyDescent="0.25">
      <c r="A31" s="102"/>
      <c r="B31" s="102"/>
      <c r="C31" s="102"/>
      <c r="D31" s="102"/>
      <c r="E31" s="103"/>
      <c r="F31" s="104"/>
      <c r="G31" s="103"/>
      <c r="H31" s="103"/>
      <c r="I31" s="103"/>
      <c r="J31" s="103"/>
      <c r="K31" s="103"/>
      <c r="L31" s="88"/>
    </row>
    <row r="32" spans="1:30" x14ac:dyDescent="0.25">
      <c r="A32" s="102" t="s">
        <v>68</v>
      </c>
      <c r="B32" s="102"/>
      <c r="C32" s="102"/>
      <c r="D32" s="102"/>
      <c r="E32" s="103"/>
      <c r="F32" s="104"/>
      <c r="G32" s="103"/>
      <c r="H32" s="103"/>
      <c r="I32" s="103"/>
      <c r="J32" s="103"/>
      <c r="K32" s="103"/>
    </row>
    <row r="33" spans="1:11" x14ac:dyDescent="0.25">
      <c r="A33" s="102"/>
      <c r="B33" s="102"/>
      <c r="C33" s="102"/>
      <c r="D33" s="102"/>
      <c r="E33" s="103"/>
      <c r="F33" s="104"/>
      <c r="G33" s="103"/>
      <c r="H33" s="103"/>
      <c r="I33" s="103"/>
      <c r="J33" s="103"/>
      <c r="K33" s="103"/>
    </row>
    <row r="34" spans="1:11" ht="66.75" customHeight="1" x14ac:dyDescent="0.25">
      <c r="A34" s="166" t="s">
        <v>85</v>
      </c>
      <c r="B34" s="166"/>
      <c r="C34" s="166"/>
      <c r="D34" s="166"/>
      <c r="E34" s="166"/>
      <c r="F34" s="166"/>
      <c r="G34" s="166"/>
      <c r="H34" s="166"/>
      <c r="I34" s="166"/>
      <c r="J34" s="166"/>
      <c r="K34" s="166"/>
    </row>
  </sheetData>
  <protectedRanges>
    <protectedRange sqref="K12:K20" name="Rozstęp4_1_2_1"/>
    <protectedRange sqref="I12:I20" name="Rozstęp3_1_2_1"/>
    <protectedRange sqref="E12:G20" name="Rozstęp2_1_2_1"/>
  </protectedRanges>
  <mergeCells count="11">
    <mergeCell ref="B8:D8"/>
    <mergeCell ref="E8:J8"/>
    <mergeCell ref="D10:G10"/>
    <mergeCell ref="A21:E21"/>
    <mergeCell ref="A34:K34"/>
    <mergeCell ref="B1:D1"/>
    <mergeCell ref="F1:K1"/>
    <mergeCell ref="F2:H2"/>
    <mergeCell ref="B3:D7"/>
    <mergeCell ref="E5:J6"/>
    <mergeCell ref="E7:J7"/>
  </mergeCells>
  <conditionalFormatting sqref="E5 L5:M6">
    <cfRule type="expression" dxfId="25" priority="2">
      <formula>$E$5="Nie składamy oferty w zakresie przedmiotowego zadania"</formula>
    </cfRule>
  </conditionalFormatting>
  <conditionalFormatting sqref="E7 L7:M7">
    <cfRule type="expression" dxfId="2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topLeftCell="A8"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v>
      </c>
      <c r="D10" s="164" t="str">
        <f ca="1">VLOOKUP(C10,Oferta!J41:K170,2)</f>
        <v>Antybiotyki</v>
      </c>
      <c r="E10" s="164"/>
      <c r="F10" s="164"/>
      <c r="G10" s="164"/>
      <c r="H10" s="69">
        <f ca="1">SUMIF(F12:F1319,"Razem",H12:H1319)</f>
        <v>0</v>
      </c>
      <c r="I10" s="69"/>
      <c r="J10" s="69">
        <f ca="1">SUMIF(F12:F1319,"Razem",J12:J1319)</f>
        <v>0</v>
      </c>
      <c r="K10" s="69"/>
      <c r="L10" s="60">
        <f>SUM(L11:L1813)</f>
        <v>0</v>
      </c>
      <c r="M10" s="60">
        <f>COUNTIF(M12:M1813,0)</f>
        <v>0</v>
      </c>
      <c r="N10" s="60">
        <f>COUNTIF(N12:N1813,0)</f>
        <v>0</v>
      </c>
      <c r="O10" s="60">
        <f>COUNTIF(O12:O1813,0)</f>
        <v>0</v>
      </c>
      <c r="P10" s="60">
        <f>COUNTIF(P12:P1813,0)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SUM(M12:M1813)</f>
        <v>20</v>
      </c>
      <c r="N11" s="60">
        <f>SUM(N12:N1813)</f>
        <v>20</v>
      </c>
      <c r="O11" s="60">
        <f>SUM(O12:O1813)</f>
        <v>20</v>
      </c>
      <c r="P11" s="60">
        <f>SUM(P12:P1813)</f>
        <v>20</v>
      </c>
      <c r="Q11" s="60">
        <f>SUM(M11:P11)</f>
        <v>80</v>
      </c>
      <c r="R11" s="60">
        <f>SUM(R12:R1813)</f>
        <v>0</v>
      </c>
      <c r="S11" s="60">
        <f>SUM(S12:S1813)</f>
        <v>0</v>
      </c>
      <c r="T11" s="60">
        <f>SUM(T12:T1813)</f>
        <v>0</v>
      </c>
    </row>
    <row r="12" spans="1:30" s="73" customFormat="1" ht="14.25" x14ac:dyDescent="0.25">
      <c r="A12" s="89">
        <v>1</v>
      </c>
      <c r="B12" s="90" t="s">
        <v>491</v>
      </c>
      <c r="C12" s="90" t="s">
        <v>476</v>
      </c>
      <c r="D12" s="90">
        <v>400</v>
      </c>
      <c r="E12" s="91"/>
      <c r="F12" s="92"/>
      <c r="G12" s="93"/>
      <c r="H12" s="94">
        <f t="shared" ref="H12:H31" si="0">ROUND(D12*G12,2)</f>
        <v>0</v>
      </c>
      <c r="I12" s="95"/>
      <c r="J12" s="94">
        <f t="shared" ref="J12:J31" si="1">ROUND(H12*(1+I12),2)</f>
        <v>0</v>
      </c>
      <c r="K12" s="94"/>
      <c r="L12" s="96">
        <f t="shared" ref="L12:L31" si="2">IF(LEN(H12)-IFERROR(SEARCH(",",H12,1),LEN(H12))&gt;2,1,0)</f>
        <v>0</v>
      </c>
      <c r="M12" s="71">
        <f t="shared" ref="M12:O27" si="3">IF(ISBLANK(E12),1,0)</f>
        <v>1</v>
      </c>
      <c r="N12" s="71">
        <f t="shared" si="3"/>
        <v>1</v>
      </c>
      <c r="O12" s="71">
        <f t="shared" si="3"/>
        <v>1</v>
      </c>
      <c r="P12" s="71">
        <f t="shared" ref="P12:P31" si="4">IF(ISBLANK(I12),1,0)</f>
        <v>1</v>
      </c>
      <c r="Q12" s="71"/>
      <c r="R12" s="71">
        <f t="shared" ref="R12:R31" si="5">IF(ISNUMBER(H12),0,1)</f>
        <v>0</v>
      </c>
      <c r="S12" s="71">
        <f t="shared" ref="S12:S31" si="6">IF(I12=0.08,0,IF(I12=0.23,0,IF(I12=0.05,0,IF(I12=0,0,1))))</f>
        <v>0</v>
      </c>
      <c r="T12" s="70">
        <f t="shared" ref="T12:T31" si="7">IF(ISERROR(IF(LEN(G12)-FIND(",",G12)&gt;4,1,0)),0,IF(LEN(G12)-FIND(",",G12)&gt;4,1,0))</f>
        <v>0</v>
      </c>
      <c r="U12" s="71"/>
      <c r="V12" s="97"/>
      <c r="W12" s="72"/>
      <c r="X12" s="72"/>
      <c r="Y12" s="72"/>
      <c r="Z12" s="72"/>
      <c r="AA12" s="72"/>
      <c r="AB12" s="72"/>
      <c r="AC12" s="72"/>
      <c r="AD12" s="72"/>
    </row>
    <row r="13" spans="1:30" s="73" customFormat="1" ht="14.25" x14ac:dyDescent="0.25">
      <c r="A13" s="89">
        <v>2</v>
      </c>
      <c r="B13" s="90" t="s">
        <v>492</v>
      </c>
      <c r="C13" s="90" t="s">
        <v>476</v>
      </c>
      <c r="D13" s="90">
        <v>4500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28.5" x14ac:dyDescent="0.25">
      <c r="A14" s="89">
        <v>3</v>
      </c>
      <c r="B14" s="90" t="s">
        <v>493</v>
      </c>
      <c r="C14" s="90" t="s">
        <v>476</v>
      </c>
      <c r="D14" s="90">
        <v>1000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28.5" x14ac:dyDescent="0.25">
      <c r="A15" s="89">
        <v>4</v>
      </c>
      <c r="B15" s="90" t="s">
        <v>494</v>
      </c>
      <c r="C15" s="90" t="s">
        <v>476</v>
      </c>
      <c r="D15" s="90">
        <v>40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28.5" x14ac:dyDescent="0.25">
      <c r="A16" s="89">
        <v>5</v>
      </c>
      <c r="B16" s="90" t="s">
        <v>495</v>
      </c>
      <c r="C16" s="90" t="s">
        <v>476</v>
      </c>
      <c r="D16" s="90">
        <v>50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496</v>
      </c>
      <c r="C17" s="90" t="s">
        <v>476</v>
      </c>
      <c r="D17" s="90">
        <v>640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497</v>
      </c>
      <c r="C18" s="90" t="s">
        <v>487</v>
      </c>
      <c r="D18" s="90">
        <v>4200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498</v>
      </c>
      <c r="C19" s="90" t="s">
        <v>476</v>
      </c>
      <c r="D19" s="90">
        <v>20000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499</v>
      </c>
      <c r="C20" s="90" t="s">
        <v>476</v>
      </c>
      <c r="D20" s="90">
        <v>2000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4.25" x14ac:dyDescent="0.25">
      <c r="A21" s="89">
        <v>10</v>
      </c>
      <c r="B21" s="90" t="s">
        <v>500</v>
      </c>
      <c r="C21" s="90" t="s">
        <v>476</v>
      </c>
      <c r="D21" s="90">
        <v>10000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4.25" x14ac:dyDescent="0.25">
      <c r="A22" s="89">
        <v>11</v>
      </c>
      <c r="B22" s="90" t="s">
        <v>501</v>
      </c>
      <c r="C22" s="90" t="s">
        <v>476</v>
      </c>
      <c r="D22" s="90">
        <v>100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4.25" x14ac:dyDescent="0.25">
      <c r="A23" s="89">
        <v>12</v>
      </c>
      <c r="B23" s="90" t="s">
        <v>502</v>
      </c>
      <c r="C23" s="90" t="s">
        <v>476</v>
      </c>
      <c r="D23" s="90">
        <v>1200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503</v>
      </c>
      <c r="C24" s="90" t="s">
        <v>476</v>
      </c>
      <c r="D24" s="90">
        <v>2400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4.25" x14ac:dyDescent="0.25">
      <c r="A25" s="89">
        <v>14</v>
      </c>
      <c r="B25" s="90" t="s">
        <v>504</v>
      </c>
      <c r="C25" s="90" t="s">
        <v>505</v>
      </c>
      <c r="D25" s="90">
        <v>20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4.25" x14ac:dyDescent="0.25">
      <c r="A26" s="89">
        <v>15</v>
      </c>
      <c r="B26" s="90" t="s">
        <v>506</v>
      </c>
      <c r="C26" s="90" t="s">
        <v>476</v>
      </c>
      <c r="D26" s="90">
        <v>960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28.5" x14ac:dyDescent="0.25">
      <c r="A27" s="89">
        <v>16</v>
      </c>
      <c r="B27" s="90" t="s">
        <v>507</v>
      </c>
      <c r="C27" s="90" t="s">
        <v>505</v>
      </c>
      <c r="D27" s="90">
        <v>1500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28.5" x14ac:dyDescent="0.25">
      <c r="A28" s="89">
        <v>17</v>
      </c>
      <c r="B28" s="90" t="s">
        <v>508</v>
      </c>
      <c r="C28" s="90" t="s">
        <v>476</v>
      </c>
      <c r="D28" s="90">
        <v>360</v>
      </c>
      <c r="E28" s="91"/>
      <c r="F28" s="92"/>
      <c r="G28" s="93"/>
      <c r="H28" s="94">
        <f t="shared" si="0"/>
        <v>0</v>
      </c>
      <c r="I28" s="95"/>
      <c r="J28" s="94">
        <f t="shared" si="1"/>
        <v>0</v>
      </c>
      <c r="K28" s="94"/>
      <c r="L28" s="96">
        <f t="shared" si="2"/>
        <v>0</v>
      </c>
      <c r="M28" s="71">
        <f t="shared" ref="M28:O31"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4.25" x14ac:dyDescent="0.25">
      <c r="A29" s="89">
        <v>18</v>
      </c>
      <c r="B29" s="90" t="s">
        <v>509</v>
      </c>
      <c r="C29" s="90" t="s">
        <v>505</v>
      </c>
      <c r="D29" s="90">
        <v>150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14.25" x14ac:dyDescent="0.25">
      <c r="A30" s="89">
        <v>19</v>
      </c>
      <c r="B30" s="90" t="s">
        <v>510</v>
      </c>
      <c r="C30" s="90" t="s">
        <v>476</v>
      </c>
      <c r="D30" s="90">
        <v>60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14.25" x14ac:dyDescent="0.25">
      <c r="A31" s="89">
        <v>20</v>
      </c>
      <c r="B31" s="90" t="s">
        <v>511</v>
      </c>
      <c r="C31" s="90" t="s">
        <v>476</v>
      </c>
      <c r="D31" s="90">
        <v>100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21" customHeight="1" x14ac:dyDescent="0.25">
      <c r="A32" s="165"/>
      <c r="B32" s="165"/>
      <c r="C32" s="165"/>
      <c r="D32" s="165"/>
      <c r="E32" s="165"/>
      <c r="F32" s="98" t="s">
        <v>60</v>
      </c>
      <c r="G32" s="98" t="s">
        <v>61</v>
      </c>
      <c r="H32" s="99">
        <f ca="1">SUM(OFFSET($H$12,0,0,ROW()-12,1))</f>
        <v>0</v>
      </c>
      <c r="I32" s="100" t="s">
        <v>61</v>
      </c>
      <c r="J32" s="99">
        <f ca="1">SUM(OFFSET($J$12,0,0,ROW()-12,1))</f>
        <v>0</v>
      </c>
      <c r="K32" s="100" t="s">
        <v>61</v>
      </c>
      <c r="L32" s="88"/>
      <c r="M32" s="71"/>
      <c r="N32" s="71"/>
      <c r="O32" s="71"/>
      <c r="P32" s="71"/>
      <c r="Q32" s="71"/>
      <c r="R32" s="71"/>
      <c r="S32" s="71"/>
      <c r="T32" s="71"/>
      <c r="U32" s="71"/>
      <c r="V32" s="97"/>
      <c r="W32" s="72"/>
      <c r="X32" s="72"/>
      <c r="Y32" s="72"/>
      <c r="Z32" s="72"/>
      <c r="AA32" s="72"/>
      <c r="AB32" s="72"/>
      <c r="AC32" s="72"/>
      <c r="AD32" s="72"/>
    </row>
    <row r="33" spans="1:12" x14ac:dyDescent="0.25">
      <c r="A33" s="101" t="s">
        <v>62</v>
      </c>
      <c r="B33" s="102"/>
      <c r="C33" s="102"/>
      <c r="D33" s="102"/>
      <c r="E33" s="103"/>
      <c r="F33" s="104"/>
      <c r="G33" s="103"/>
      <c r="H33" s="103"/>
      <c r="I33" s="103"/>
      <c r="J33" s="103"/>
      <c r="K33" s="103"/>
      <c r="L33" s="88"/>
    </row>
    <row r="34" spans="1:12" x14ac:dyDescent="0.25">
      <c r="A34" s="102"/>
      <c r="B34" s="102"/>
      <c r="C34" s="102"/>
      <c r="D34" s="102"/>
      <c r="E34" s="103"/>
      <c r="F34" s="104"/>
      <c r="G34" s="103"/>
      <c r="H34" s="103"/>
      <c r="I34" s="103"/>
      <c r="J34" s="103"/>
      <c r="K34" s="103"/>
      <c r="L34" s="88"/>
    </row>
    <row r="35" spans="1:12" x14ac:dyDescent="0.25">
      <c r="A35" s="102" t="s">
        <v>63</v>
      </c>
      <c r="B35" s="102"/>
      <c r="C35" s="102"/>
      <c r="D35" s="102"/>
      <c r="E35" s="103"/>
      <c r="F35" s="104"/>
      <c r="G35" s="103"/>
      <c r="H35" s="103"/>
      <c r="I35" s="103"/>
      <c r="J35" s="103"/>
      <c r="K35" s="103"/>
      <c r="L35" s="88"/>
    </row>
    <row r="36" spans="1:12" x14ac:dyDescent="0.25">
      <c r="A36" s="101" t="s">
        <v>64</v>
      </c>
      <c r="B36" s="102"/>
      <c r="C36" s="102"/>
      <c r="D36" s="102"/>
      <c r="E36" s="103"/>
      <c r="F36" s="104"/>
      <c r="G36" s="103"/>
      <c r="H36" s="103"/>
      <c r="I36" s="103"/>
      <c r="J36" s="103"/>
      <c r="K36" s="103"/>
      <c r="L36" s="88"/>
    </row>
    <row r="37" spans="1:12" x14ac:dyDescent="0.25">
      <c r="A37" s="101" t="s">
        <v>84</v>
      </c>
      <c r="B37" s="102"/>
      <c r="C37" s="102"/>
      <c r="D37" s="102"/>
      <c r="E37" s="103"/>
      <c r="F37" s="104"/>
      <c r="G37" s="103"/>
      <c r="H37" s="103"/>
      <c r="I37" s="103"/>
      <c r="J37" s="103"/>
      <c r="K37" s="103"/>
      <c r="L37" s="88"/>
    </row>
    <row r="38" spans="1:12" x14ac:dyDescent="0.25">
      <c r="A38" s="105" t="s">
        <v>65</v>
      </c>
      <c r="B38" s="102"/>
      <c r="C38" s="102"/>
      <c r="D38" s="102"/>
      <c r="E38" s="103"/>
      <c r="F38" s="104"/>
      <c r="G38" s="103"/>
      <c r="H38" s="103"/>
      <c r="I38" s="103"/>
      <c r="J38" s="103"/>
      <c r="K38" s="103"/>
      <c r="L38" s="88"/>
    </row>
    <row r="39" spans="1:12" x14ac:dyDescent="0.25">
      <c r="A39" s="105" t="s">
        <v>66</v>
      </c>
      <c r="B39" s="102"/>
      <c r="C39" s="102"/>
      <c r="D39" s="102"/>
      <c r="E39" s="103"/>
      <c r="F39" s="104"/>
      <c r="G39" s="103"/>
      <c r="H39" s="103"/>
      <c r="I39" s="103"/>
      <c r="J39" s="103"/>
      <c r="K39" s="103"/>
      <c r="L39" s="88"/>
    </row>
    <row r="40" spans="1:12" x14ac:dyDescent="0.25">
      <c r="A40" s="102"/>
      <c r="B40" s="102"/>
      <c r="C40" s="102"/>
      <c r="D40" s="102"/>
      <c r="E40" s="103"/>
      <c r="F40" s="104"/>
      <c r="G40" s="103"/>
      <c r="H40" s="103"/>
      <c r="I40" s="103"/>
      <c r="J40" s="103"/>
      <c r="K40" s="103"/>
      <c r="L40" s="88"/>
    </row>
    <row r="41" spans="1:12" x14ac:dyDescent="0.25">
      <c r="A41" s="102" t="s">
        <v>67</v>
      </c>
      <c r="B41" s="102"/>
      <c r="C41" s="102"/>
      <c r="D41" s="102"/>
      <c r="E41" s="103"/>
      <c r="F41" s="104"/>
      <c r="G41" s="103"/>
      <c r="H41" s="103"/>
      <c r="I41" s="103"/>
      <c r="J41" s="103"/>
      <c r="K41" s="103"/>
      <c r="L41" s="88"/>
    </row>
    <row r="42" spans="1:12" x14ac:dyDescent="0.25">
      <c r="A42" s="102"/>
      <c r="B42" s="102"/>
      <c r="C42" s="102"/>
      <c r="D42" s="102"/>
      <c r="E42" s="103"/>
      <c r="F42" s="104"/>
      <c r="G42" s="103"/>
      <c r="H42" s="103"/>
      <c r="I42" s="103"/>
      <c r="J42" s="103"/>
      <c r="K42" s="103"/>
      <c r="L42" s="88"/>
    </row>
    <row r="43" spans="1:12" x14ac:dyDescent="0.25">
      <c r="A43" s="102" t="s">
        <v>68</v>
      </c>
      <c r="B43" s="102"/>
      <c r="C43" s="102"/>
      <c r="D43" s="102"/>
      <c r="E43" s="103"/>
      <c r="F43" s="104"/>
      <c r="G43" s="103"/>
      <c r="H43" s="103"/>
      <c r="I43" s="103"/>
      <c r="J43" s="103"/>
      <c r="K43" s="103"/>
    </row>
    <row r="44" spans="1:12" x14ac:dyDescent="0.25">
      <c r="A44" s="102"/>
      <c r="B44" s="102"/>
      <c r="C44" s="102"/>
      <c r="D44" s="102"/>
      <c r="E44" s="103"/>
      <c r="F44" s="104"/>
      <c r="G44" s="103"/>
      <c r="H44" s="103"/>
      <c r="I44" s="103"/>
      <c r="J44" s="103"/>
      <c r="K44" s="103"/>
    </row>
    <row r="45" spans="1:12" ht="66.75" customHeight="1" x14ac:dyDescent="0.25">
      <c r="A45" s="166" t="s">
        <v>85</v>
      </c>
      <c r="B45" s="166"/>
      <c r="C45" s="166"/>
      <c r="D45" s="166"/>
      <c r="E45" s="166"/>
      <c r="F45" s="166"/>
      <c r="G45" s="166"/>
      <c r="H45" s="166"/>
      <c r="I45" s="166"/>
      <c r="J45" s="166"/>
      <c r="K45" s="166"/>
    </row>
  </sheetData>
  <protectedRanges>
    <protectedRange sqref="K12:K31" name="Rozstęp4_1_2_1"/>
    <protectedRange sqref="I12:I31" name="Rozstęp3_1_2_1"/>
    <protectedRange sqref="E12:G31" name="Rozstęp2_1_2_1"/>
  </protectedRanges>
  <mergeCells count="11">
    <mergeCell ref="B8:D8"/>
    <mergeCell ref="E8:J8"/>
    <mergeCell ref="D10:G10"/>
    <mergeCell ref="A32:E32"/>
    <mergeCell ref="A45:K45"/>
    <mergeCell ref="B1:D1"/>
    <mergeCell ref="F1:K1"/>
    <mergeCell ref="F2:H2"/>
    <mergeCell ref="B3:D7"/>
    <mergeCell ref="E5:J6"/>
    <mergeCell ref="E7:J7"/>
  </mergeCells>
  <conditionalFormatting sqref="E5 L5:M6">
    <cfRule type="expression" dxfId="239" priority="2">
      <formula>$E$5="Nie składamy oferty w zakresie przedmiotowego zadania"</formula>
    </cfRule>
  </conditionalFormatting>
  <conditionalFormatting sqref="E7 L7:M7">
    <cfRule type="expression" dxfId="23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119</v>
      </c>
      <c r="D10" s="164" t="str">
        <f ca="1">VLOOKUP(C10,Oferta!J41:K170,2)</f>
        <v>Vancomycin</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28.5" x14ac:dyDescent="0.25">
      <c r="A12" s="89">
        <v>1</v>
      </c>
      <c r="B12" s="90" t="s">
        <v>1435</v>
      </c>
      <c r="C12" s="90" t="s">
        <v>476</v>
      </c>
      <c r="D12" s="90">
        <v>4950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8.5" x14ac:dyDescent="0.25">
      <c r="A13" s="89">
        <v>2</v>
      </c>
      <c r="B13" s="90" t="s">
        <v>1436</v>
      </c>
      <c r="C13" s="90" t="s">
        <v>476</v>
      </c>
      <c r="D13" s="90">
        <v>100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23" priority="2">
      <formula>$E$5="Nie składamy oferty w zakresie przedmiotowego zadania"</formula>
    </cfRule>
  </conditionalFormatting>
  <conditionalFormatting sqref="E7 L7:M7">
    <cfRule type="expression" dxfId="2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120</v>
      </c>
      <c r="D10" s="164" t="str">
        <f ca="1">VLOOKUP(C10,Oferta!J41:K170,2)</f>
        <v>Venetoclax</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1437</v>
      </c>
      <c r="C12" s="90" t="s">
        <v>487</v>
      </c>
      <c r="D12" s="90">
        <v>1344</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1" priority="2">
      <formula>$E$5="Nie składamy oferty w zakresie przedmiotowego zadania"</formula>
    </cfRule>
  </conditionalFormatting>
  <conditionalFormatting sqref="E7 L7:M7">
    <cfRule type="expression" dxfId="2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121</v>
      </c>
      <c r="D10" s="164" t="str">
        <f ca="1">VLOOKUP(C10,Oferta!J41:K170,2)</f>
        <v>Vinblastine sulphate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1438</v>
      </c>
      <c r="C12" s="90" t="s">
        <v>487</v>
      </c>
      <c r="D12" s="90">
        <v>10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9" priority="2">
      <formula>$E$5="Nie składamy oferty w zakresie przedmiotowego zadania"</formula>
    </cfRule>
  </conditionalFormatting>
  <conditionalFormatting sqref="E7 L7:M7">
    <cfRule type="expression" dxfId="1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122</v>
      </c>
      <c r="D10" s="164" t="str">
        <f ca="1">VLOOKUP(C10,Oferta!J41:K170,2)</f>
        <v>Vincristine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1439</v>
      </c>
      <c r="C12" s="90" t="s">
        <v>487</v>
      </c>
      <c r="D12" s="90">
        <v>3</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7" priority="2">
      <formula>$E$5="Nie składamy oferty w zakresie przedmiotowego zadania"</formula>
    </cfRule>
  </conditionalFormatting>
  <conditionalFormatting sqref="E7 L7:M7">
    <cfRule type="expression" dxfId="1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123</v>
      </c>
      <c r="D10" s="164" t="str">
        <f ca="1">VLOOKUP(C10,Oferta!J41:K170,2)</f>
        <v>Vinorelbine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1440</v>
      </c>
      <c r="C12" s="90" t="s">
        <v>487</v>
      </c>
      <c r="D12" s="90">
        <v>90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5" priority="2">
      <formula>$E$5="Nie składamy oferty w zakresie przedmiotowego zadania"</formula>
    </cfRule>
  </conditionalFormatting>
  <conditionalFormatting sqref="E7 L7:M7">
    <cfRule type="expression" dxfId="1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2" sqref="F12"/>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124</v>
      </c>
      <c r="D10" s="164" t="str">
        <f ca="1">VLOOKUP(C10,Oferta!J41:K170,2)</f>
        <v>Zoledronic acid</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1499</v>
      </c>
      <c r="C12" s="90" t="s">
        <v>476</v>
      </c>
      <c r="D12" s="90">
        <v>1000</v>
      </c>
      <c r="E12" s="91"/>
      <c r="F12" s="92"/>
      <c r="G12" s="93"/>
      <c r="H12" s="94">
        <f>ROUND(D12*G12,2)</f>
        <v>0</v>
      </c>
      <c r="I12" s="95"/>
      <c r="J12" s="94">
        <f>ROUND(H12*(1+I12),2)</f>
        <v>0</v>
      </c>
      <c r="K12" s="94"/>
      <c r="L12" s="96">
        <f>IF(LEN(H12)-IFERROR(SEARCH(",",H12,1),LEN(H12))&gt;2,1,0)</f>
        <v>0</v>
      </c>
      <c r="M12" s="71">
        <f t="shared" ref="M12:O12"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3" priority="2">
      <formula>$E$5="Nie składamy oferty w zakresie przedmiotowego zadania"</formula>
    </cfRule>
  </conditionalFormatting>
  <conditionalFormatting sqref="E7 L7:M7">
    <cfRule type="expression" dxfId="1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125</v>
      </c>
      <c r="D10" s="164" t="str">
        <f ca="1">VLOOKUP(C10,Oferta!J41:K170,2)</f>
        <v>Żywienie</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71.25" x14ac:dyDescent="0.25">
      <c r="A12" s="89">
        <v>1</v>
      </c>
      <c r="B12" s="90" t="s">
        <v>1441</v>
      </c>
      <c r="C12" s="90" t="s">
        <v>476</v>
      </c>
      <c r="D12" s="90">
        <v>7000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85.5" x14ac:dyDescent="0.25">
      <c r="A13" s="89">
        <v>2</v>
      </c>
      <c r="B13" s="90" t="s">
        <v>1442</v>
      </c>
      <c r="C13" s="90" t="s">
        <v>476</v>
      </c>
      <c r="D13" s="90">
        <v>4000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1" priority="2">
      <formula>$E$5="Nie składamy oferty w zakresie przedmiotowego zadania"</formula>
    </cfRule>
  </conditionalFormatting>
  <conditionalFormatting sqref="E7 L7:M7">
    <cfRule type="expression" dxfId="1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126</v>
      </c>
      <c r="D10" s="164" t="str">
        <f ca="1">VLOOKUP(C10,Oferta!J41:K170,2)</f>
        <v>Żywienie 2</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71.25" x14ac:dyDescent="0.25">
      <c r="A12" s="89">
        <v>1</v>
      </c>
      <c r="B12" s="90" t="s">
        <v>1443</v>
      </c>
      <c r="C12" s="90" t="s">
        <v>476</v>
      </c>
      <c r="D12" s="90">
        <v>30000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9" priority="2">
      <formula>$E$5="Nie składamy oferty w zakresie przedmiotowego zadania"</formula>
    </cfRule>
  </conditionalFormatting>
  <conditionalFormatting sqref="E7 L7:M7">
    <cfRule type="expression" dxfId="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topLeftCell="A12"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127</v>
      </c>
      <c r="D10" s="164" t="str">
        <f ca="1">VLOOKUP(C10,Oferta!J41:K170,2)</f>
        <v>Żywienie 3</v>
      </c>
      <c r="E10" s="164"/>
      <c r="F10" s="164"/>
      <c r="G10" s="164"/>
      <c r="H10" s="69">
        <f ca="1">SUMIF(F12:F1320,"Razem",H12:H1320)</f>
        <v>0</v>
      </c>
      <c r="I10" s="69"/>
      <c r="J10" s="69">
        <f ca="1">SUMIF(F12:F1320,"Razem",J12:J1320)</f>
        <v>0</v>
      </c>
      <c r="K10" s="69"/>
      <c r="L10" s="60">
        <f>SUM(L11:L1814)</f>
        <v>0</v>
      </c>
      <c r="M10" s="60">
        <f>COUNTIF(M12:M1814,0)</f>
        <v>0</v>
      </c>
      <c r="N10" s="60">
        <f>COUNTIF(N12:N1814,0)</f>
        <v>0</v>
      </c>
      <c r="O10" s="60">
        <f>COUNTIF(O12:O1814,0)</f>
        <v>0</v>
      </c>
      <c r="P10" s="60">
        <f>COUNTIF(P12:P1814,0)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SUM(M12:M1814)</f>
        <v>21</v>
      </c>
      <c r="N11" s="60">
        <f>SUM(N12:N1814)</f>
        <v>21</v>
      </c>
      <c r="O11" s="60">
        <f>SUM(O12:O1814)</f>
        <v>21</v>
      </c>
      <c r="P11" s="60">
        <f>SUM(P12:P1814)</f>
        <v>21</v>
      </c>
      <c r="Q11" s="60">
        <f>SUM(M11:P11)</f>
        <v>84</v>
      </c>
      <c r="R11" s="60">
        <f>SUM(R12:R1814)</f>
        <v>0</v>
      </c>
      <c r="S11" s="60">
        <f>SUM(S12:S1814)</f>
        <v>0</v>
      </c>
      <c r="T11" s="60">
        <f>SUM(T12:T1814)</f>
        <v>0</v>
      </c>
    </row>
    <row r="12" spans="1:30" s="73" customFormat="1" ht="14.25" x14ac:dyDescent="0.25">
      <c r="A12" s="89">
        <v>1</v>
      </c>
      <c r="B12" s="90" t="s">
        <v>1444</v>
      </c>
      <c r="C12" s="90" t="s">
        <v>505</v>
      </c>
      <c r="D12" s="90">
        <v>3000</v>
      </c>
      <c r="E12" s="91"/>
      <c r="F12" s="92"/>
      <c r="G12" s="93"/>
      <c r="H12" s="94">
        <f t="shared" ref="H12:H32" si="0">ROUND(D12*G12,2)</f>
        <v>0</v>
      </c>
      <c r="I12" s="95"/>
      <c r="J12" s="94">
        <f t="shared" ref="J12:J32" si="1">ROUND(H12*(1+I12),2)</f>
        <v>0</v>
      </c>
      <c r="K12" s="94"/>
      <c r="L12" s="96">
        <f t="shared" ref="L12:L32" si="2">IF(LEN(H12)-IFERROR(SEARCH(",",H12,1),LEN(H12))&gt;2,1,0)</f>
        <v>0</v>
      </c>
      <c r="M12" s="71">
        <f t="shared" ref="M12:O27" si="3">IF(ISBLANK(E12),1,0)</f>
        <v>1</v>
      </c>
      <c r="N12" s="71">
        <f t="shared" si="3"/>
        <v>1</v>
      </c>
      <c r="O12" s="71">
        <f t="shared" si="3"/>
        <v>1</v>
      </c>
      <c r="P12" s="71">
        <f t="shared" ref="P12:P32" si="4">IF(ISBLANK(I12),1,0)</f>
        <v>1</v>
      </c>
      <c r="Q12" s="71"/>
      <c r="R12" s="71">
        <f t="shared" ref="R12:R32" si="5">IF(ISNUMBER(H12),0,1)</f>
        <v>0</v>
      </c>
      <c r="S12" s="71">
        <f t="shared" ref="S12:S32" si="6">IF(I12=0.08,0,IF(I12=0.23,0,IF(I12=0.05,0,IF(I12=0,0,1))))</f>
        <v>0</v>
      </c>
      <c r="T12" s="70">
        <f t="shared" ref="T12:T32" si="7">IF(ISERROR(IF(LEN(G12)-FIND(",",G12)&gt;4,1,0)),0,IF(LEN(G12)-FIND(",",G12)&gt;4,1,0))</f>
        <v>0</v>
      </c>
      <c r="U12" s="71"/>
      <c r="V12" s="97"/>
      <c r="W12" s="72"/>
      <c r="X12" s="72"/>
      <c r="Y12" s="72"/>
      <c r="Z12" s="72"/>
      <c r="AA12" s="72"/>
      <c r="AB12" s="72"/>
      <c r="AC12" s="72"/>
      <c r="AD12" s="72"/>
    </row>
    <row r="13" spans="1:30" s="73" customFormat="1" ht="156.75" x14ac:dyDescent="0.25">
      <c r="A13" s="89">
        <v>2</v>
      </c>
      <c r="B13" s="90" t="s">
        <v>1460</v>
      </c>
      <c r="C13" s="90" t="s">
        <v>505</v>
      </c>
      <c r="D13" s="90">
        <v>1000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57" x14ac:dyDescent="0.25">
      <c r="A14" s="89">
        <v>3</v>
      </c>
      <c r="B14" s="90" t="s">
        <v>1445</v>
      </c>
      <c r="C14" s="90" t="s">
        <v>476</v>
      </c>
      <c r="D14" s="90">
        <v>36</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57" x14ac:dyDescent="0.25">
      <c r="A15" s="89">
        <v>4</v>
      </c>
      <c r="B15" s="90" t="s">
        <v>1446</v>
      </c>
      <c r="C15" s="90" t="s">
        <v>476</v>
      </c>
      <c r="D15" s="90">
        <v>120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57" x14ac:dyDescent="0.25">
      <c r="A16" s="89">
        <v>5</v>
      </c>
      <c r="B16" s="90" t="s">
        <v>1447</v>
      </c>
      <c r="C16" s="90" t="s">
        <v>476</v>
      </c>
      <c r="D16" s="90">
        <v>120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57" x14ac:dyDescent="0.25">
      <c r="A17" s="89">
        <v>6</v>
      </c>
      <c r="B17" s="90" t="s">
        <v>1448</v>
      </c>
      <c r="C17" s="90" t="s">
        <v>476</v>
      </c>
      <c r="D17" s="90">
        <v>1000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57" x14ac:dyDescent="0.25">
      <c r="A18" s="89">
        <v>7</v>
      </c>
      <c r="B18" s="90" t="s">
        <v>1449</v>
      </c>
      <c r="C18" s="90" t="s">
        <v>476</v>
      </c>
      <c r="D18" s="90">
        <v>2000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57" x14ac:dyDescent="0.25">
      <c r="A19" s="89">
        <v>8</v>
      </c>
      <c r="B19" s="90" t="s">
        <v>1450</v>
      </c>
      <c r="C19" s="90" t="s">
        <v>505</v>
      </c>
      <c r="D19" s="90">
        <v>120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57" x14ac:dyDescent="0.25">
      <c r="A20" s="89">
        <v>9</v>
      </c>
      <c r="B20" s="90" t="s">
        <v>1451</v>
      </c>
      <c r="C20" s="90" t="s">
        <v>505</v>
      </c>
      <c r="D20" s="90">
        <v>1600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56.75" x14ac:dyDescent="0.25">
      <c r="A21" s="89">
        <v>10</v>
      </c>
      <c r="B21" s="90" t="s">
        <v>1461</v>
      </c>
      <c r="C21" s="90" t="s">
        <v>505</v>
      </c>
      <c r="D21" s="90">
        <v>1000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28.5" x14ac:dyDescent="0.25">
      <c r="A22" s="89">
        <v>11</v>
      </c>
      <c r="B22" s="90" t="s">
        <v>1452</v>
      </c>
      <c r="C22" s="90" t="s">
        <v>505</v>
      </c>
      <c r="D22" s="90">
        <v>100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57" x14ac:dyDescent="0.25">
      <c r="A23" s="89">
        <v>12</v>
      </c>
      <c r="B23" s="90" t="s">
        <v>1453</v>
      </c>
      <c r="C23" s="90" t="s">
        <v>476</v>
      </c>
      <c r="D23" s="90">
        <v>8000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1454</v>
      </c>
      <c r="C24" s="90" t="s">
        <v>476</v>
      </c>
      <c r="D24" s="90">
        <v>400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57" x14ac:dyDescent="0.25">
      <c r="A25" s="89">
        <v>14</v>
      </c>
      <c r="B25" s="90" t="s">
        <v>1455</v>
      </c>
      <c r="C25" s="90" t="s">
        <v>476</v>
      </c>
      <c r="D25" s="90">
        <v>4000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4.25" x14ac:dyDescent="0.25">
      <c r="A26" s="89">
        <v>15</v>
      </c>
      <c r="B26" s="90" t="s">
        <v>1456</v>
      </c>
      <c r="C26" s="90" t="s">
        <v>476</v>
      </c>
      <c r="D26" s="90">
        <v>4000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28.5" x14ac:dyDescent="0.25">
      <c r="A27" s="89">
        <v>16</v>
      </c>
      <c r="B27" s="90" t="s">
        <v>1457</v>
      </c>
      <c r="C27" s="90" t="s">
        <v>476</v>
      </c>
      <c r="D27" s="90">
        <v>100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57" x14ac:dyDescent="0.25">
      <c r="A28" s="89">
        <v>17</v>
      </c>
      <c r="B28" s="90" t="s">
        <v>1458</v>
      </c>
      <c r="C28" s="90" t="s">
        <v>505</v>
      </c>
      <c r="D28" s="90">
        <v>100</v>
      </c>
      <c r="E28" s="91"/>
      <c r="F28" s="92"/>
      <c r="G28" s="93"/>
      <c r="H28" s="94">
        <f t="shared" si="0"/>
        <v>0</v>
      </c>
      <c r="I28" s="95"/>
      <c r="J28" s="94">
        <f t="shared" si="1"/>
        <v>0</v>
      </c>
      <c r="K28" s="94"/>
      <c r="L28" s="96">
        <f t="shared" si="2"/>
        <v>0</v>
      </c>
      <c r="M28" s="71">
        <f t="shared" ref="M28:O32"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56.75" x14ac:dyDescent="0.25">
      <c r="A29" s="89">
        <v>18</v>
      </c>
      <c r="B29" s="90" t="s">
        <v>1462</v>
      </c>
      <c r="C29" s="90" t="s">
        <v>505</v>
      </c>
      <c r="D29" s="90">
        <v>200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71.25" x14ac:dyDescent="0.25">
      <c r="A30" s="89">
        <v>19</v>
      </c>
      <c r="B30" s="90" t="s">
        <v>1459</v>
      </c>
      <c r="C30" s="90" t="s">
        <v>476</v>
      </c>
      <c r="D30" s="90">
        <v>3000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242.25" x14ac:dyDescent="0.25">
      <c r="A31" s="89">
        <v>20</v>
      </c>
      <c r="B31" s="90" t="s">
        <v>1463</v>
      </c>
      <c r="C31" s="90" t="s">
        <v>476</v>
      </c>
      <c r="D31" s="90">
        <v>1000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156.75" x14ac:dyDescent="0.25">
      <c r="A32" s="89">
        <v>21</v>
      </c>
      <c r="B32" s="90" t="s">
        <v>1464</v>
      </c>
      <c r="C32" s="90" t="s">
        <v>505</v>
      </c>
      <c r="D32" s="90">
        <v>200</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21" customHeight="1" x14ac:dyDescent="0.25">
      <c r="A33" s="165"/>
      <c r="B33" s="165"/>
      <c r="C33" s="165"/>
      <c r="D33" s="165"/>
      <c r="E33" s="165"/>
      <c r="F33" s="98" t="s">
        <v>60</v>
      </c>
      <c r="G33" s="98" t="s">
        <v>61</v>
      </c>
      <c r="H33" s="99">
        <f ca="1">SUM(OFFSET($H$12,0,0,ROW()-12,1))</f>
        <v>0</v>
      </c>
      <c r="I33" s="100" t="s">
        <v>61</v>
      </c>
      <c r="J33" s="99">
        <f ca="1">SUM(OFFSET($J$12,0,0,ROW()-12,1))</f>
        <v>0</v>
      </c>
      <c r="K33" s="100" t="s">
        <v>61</v>
      </c>
      <c r="L33" s="88"/>
      <c r="M33" s="71"/>
      <c r="N33" s="71"/>
      <c r="O33" s="71"/>
      <c r="P33" s="71"/>
      <c r="Q33" s="71"/>
      <c r="R33" s="71"/>
      <c r="S33" s="71"/>
      <c r="T33" s="71"/>
      <c r="U33" s="71"/>
      <c r="V33" s="97"/>
      <c r="W33" s="72"/>
      <c r="X33" s="72"/>
      <c r="Y33" s="72"/>
      <c r="Z33" s="72"/>
      <c r="AA33" s="72"/>
      <c r="AB33" s="72"/>
      <c r="AC33" s="72"/>
      <c r="AD33" s="72"/>
    </row>
    <row r="34" spans="1:30" x14ac:dyDescent="0.25">
      <c r="A34" s="101" t="s">
        <v>62</v>
      </c>
      <c r="B34" s="102"/>
      <c r="C34" s="102"/>
      <c r="D34" s="102"/>
      <c r="E34" s="103"/>
      <c r="F34" s="104"/>
      <c r="G34" s="103"/>
      <c r="H34" s="103"/>
      <c r="I34" s="103"/>
      <c r="J34" s="103"/>
      <c r="K34" s="103"/>
      <c r="L34" s="88"/>
    </row>
    <row r="35" spans="1:30" x14ac:dyDescent="0.25">
      <c r="A35" s="102"/>
      <c r="B35" s="102"/>
      <c r="C35" s="102"/>
      <c r="D35" s="102"/>
      <c r="E35" s="103"/>
      <c r="F35" s="104"/>
      <c r="G35" s="103"/>
      <c r="H35" s="103"/>
      <c r="I35" s="103"/>
      <c r="J35" s="103"/>
      <c r="K35" s="103"/>
      <c r="L35" s="88"/>
    </row>
    <row r="36" spans="1:30" x14ac:dyDescent="0.25">
      <c r="A36" s="102" t="s">
        <v>63</v>
      </c>
      <c r="B36" s="102"/>
      <c r="C36" s="102"/>
      <c r="D36" s="102"/>
      <c r="E36" s="103"/>
      <c r="F36" s="104"/>
      <c r="G36" s="103"/>
      <c r="H36" s="103"/>
      <c r="I36" s="103"/>
      <c r="J36" s="103"/>
      <c r="K36" s="103"/>
      <c r="L36" s="88"/>
    </row>
    <row r="37" spans="1:30" x14ac:dyDescent="0.25">
      <c r="A37" s="101" t="s">
        <v>64</v>
      </c>
      <c r="B37" s="102"/>
      <c r="C37" s="102"/>
      <c r="D37" s="102"/>
      <c r="E37" s="103"/>
      <c r="F37" s="104"/>
      <c r="G37" s="103"/>
      <c r="H37" s="103"/>
      <c r="I37" s="103"/>
      <c r="J37" s="103"/>
      <c r="K37" s="103"/>
      <c r="L37" s="88"/>
    </row>
    <row r="38" spans="1:30" x14ac:dyDescent="0.25">
      <c r="A38" s="101" t="s">
        <v>84</v>
      </c>
      <c r="B38" s="102"/>
      <c r="C38" s="102"/>
      <c r="D38" s="102"/>
      <c r="E38" s="103"/>
      <c r="F38" s="104"/>
      <c r="G38" s="103"/>
      <c r="H38" s="103"/>
      <c r="I38" s="103"/>
      <c r="J38" s="103"/>
      <c r="K38" s="103"/>
      <c r="L38" s="88"/>
    </row>
    <row r="39" spans="1:30" x14ac:dyDescent="0.25">
      <c r="A39" s="105" t="s">
        <v>65</v>
      </c>
      <c r="B39" s="102"/>
      <c r="C39" s="102"/>
      <c r="D39" s="102"/>
      <c r="E39" s="103"/>
      <c r="F39" s="104"/>
      <c r="G39" s="103"/>
      <c r="H39" s="103"/>
      <c r="I39" s="103"/>
      <c r="J39" s="103"/>
      <c r="K39" s="103"/>
      <c r="L39" s="88"/>
    </row>
    <row r="40" spans="1:30" x14ac:dyDescent="0.25">
      <c r="A40" s="105" t="s">
        <v>66</v>
      </c>
      <c r="B40" s="102"/>
      <c r="C40" s="102"/>
      <c r="D40" s="102"/>
      <c r="E40" s="103"/>
      <c r="F40" s="104"/>
      <c r="G40" s="103"/>
      <c r="H40" s="103"/>
      <c r="I40" s="103"/>
      <c r="J40" s="103"/>
      <c r="K40" s="103"/>
      <c r="L40" s="88"/>
    </row>
    <row r="41" spans="1:30" x14ac:dyDescent="0.25">
      <c r="A41" s="102"/>
      <c r="B41" s="102"/>
      <c r="C41" s="102"/>
      <c r="D41" s="102"/>
      <c r="E41" s="103"/>
      <c r="F41" s="104"/>
      <c r="G41" s="103"/>
      <c r="H41" s="103"/>
      <c r="I41" s="103"/>
      <c r="J41" s="103"/>
      <c r="K41" s="103"/>
      <c r="L41" s="88"/>
    </row>
    <row r="42" spans="1:30" x14ac:dyDescent="0.25">
      <c r="A42" s="102" t="s">
        <v>67</v>
      </c>
      <c r="B42" s="102"/>
      <c r="C42" s="102"/>
      <c r="D42" s="102"/>
      <c r="E42" s="103"/>
      <c r="F42" s="104"/>
      <c r="G42" s="103"/>
      <c r="H42" s="103"/>
      <c r="I42" s="103"/>
      <c r="J42" s="103"/>
      <c r="K42" s="103"/>
      <c r="L42" s="88"/>
    </row>
    <row r="43" spans="1:30" x14ac:dyDescent="0.25">
      <c r="A43" s="102"/>
      <c r="B43" s="102"/>
      <c r="C43" s="102"/>
      <c r="D43" s="102"/>
      <c r="E43" s="103"/>
      <c r="F43" s="104"/>
      <c r="G43" s="103"/>
      <c r="H43" s="103"/>
      <c r="I43" s="103"/>
      <c r="J43" s="103"/>
      <c r="K43" s="103"/>
      <c r="L43" s="88"/>
    </row>
    <row r="44" spans="1:30" x14ac:dyDescent="0.25">
      <c r="A44" s="102" t="s">
        <v>68</v>
      </c>
      <c r="B44" s="102"/>
      <c r="C44" s="102"/>
      <c r="D44" s="102"/>
      <c r="E44" s="103"/>
      <c r="F44" s="104"/>
      <c r="G44" s="103"/>
      <c r="H44" s="103"/>
      <c r="I44" s="103"/>
      <c r="J44" s="103"/>
      <c r="K44" s="103"/>
    </row>
    <row r="45" spans="1:30" x14ac:dyDescent="0.25">
      <c r="A45" s="102"/>
      <c r="B45" s="102"/>
      <c r="C45" s="102"/>
      <c r="D45" s="102"/>
      <c r="E45" s="103"/>
      <c r="F45" s="104"/>
      <c r="G45" s="103"/>
      <c r="H45" s="103"/>
      <c r="I45" s="103"/>
      <c r="J45" s="103"/>
      <c r="K45" s="103"/>
    </row>
    <row r="46" spans="1:30" ht="66.75" customHeight="1" x14ac:dyDescent="0.25">
      <c r="A46" s="166" t="s">
        <v>85</v>
      </c>
      <c r="B46" s="166"/>
      <c r="C46" s="166"/>
      <c r="D46" s="166"/>
      <c r="E46" s="166"/>
      <c r="F46" s="166"/>
      <c r="G46" s="166"/>
      <c r="H46" s="166"/>
      <c r="I46" s="166"/>
      <c r="J46" s="166"/>
      <c r="K46" s="166"/>
    </row>
  </sheetData>
  <protectedRanges>
    <protectedRange sqref="K12:K32" name="Rozstęp4_1_2_1"/>
    <protectedRange sqref="I12:I32" name="Rozstęp3_1_2_1"/>
    <protectedRange sqref="E12:G32" name="Rozstęp2_1_2_1"/>
  </protectedRanges>
  <mergeCells count="11">
    <mergeCell ref="B8:D8"/>
    <mergeCell ref="E8:J8"/>
    <mergeCell ref="D10:G10"/>
    <mergeCell ref="A33:E33"/>
    <mergeCell ref="A46:K46"/>
    <mergeCell ref="B1:D1"/>
    <mergeCell ref="F1:K1"/>
    <mergeCell ref="F2:H2"/>
    <mergeCell ref="B3:D7"/>
    <mergeCell ref="E5:J6"/>
    <mergeCell ref="E7:J7"/>
  </mergeCells>
  <conditionalFormatting sqref="E5 L5:M6">
    <cfRule type="expression" dxfId="7" priority="2">
      <formula>$E$5="Nie składamy oferty w zakresie przedmiotowego zadania"</formula>
    </cfRule>
  </conditionalFormatting>
  <conditionalFormatting sqref="E7 L7:M7">
    <cfRule type="expression" dxfId="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topLeftCell="A11"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128</v>
      </c>
      <c r="D10" s="164" t="str">
        <f ca="1">VLOOKUP(C10,Oferta!J41:K170,2)</f>
        <v>Żywienie 4</v>
      </c>
      <c r="E10" s="164"/>
      <c r="F10" s="164"/>
      <c r="G10" s="164"/>
      <c r="H10" s="69">
        <f ca="1">SUMIF(F12:F1307,"Razem",H12:H1307)</f>
        <v>0</v>
      </c>
      <c r="I10" s="69"/>
      <c r="J10" s="69">
        <f ca="1">SUMIF(F12:F1307,"Razem",J12:J1307)</f>
        <v>0</v>
      </c>
      <c r="K10" s="69"/>
      <c r="L10" s="60">
        <f>SUM(L11:L1801)</f>
        <v>0</v>
      </c>
      <c r="M10" s="60">
        <f>COUNTIF(M12:M1801,0)</f>
        <v>0</v>
      </c>
      <c r="N10" s="60">
        <f>COUNTIF(N12:N1801,0)</f>
        <v>0</v>
      </c>
      <c r="O10" s="60">
        <f>COUNTIF(O12:O1801,0)</f>
        <v>0</v>
      </c>
      <c r="P10" s="60">
        <f>COUNTIF(P12:P1801,0)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SUM(M12:M1801)</f>
        <v>8</v>
      </c>
      <c r="N11" s="60">
        <f>SUM(N12:N1801)</f>
        <v>8</v>
      </c>
      <c r="O11" s="60">
        <f>SUM(O12:O1801)</f>
        <v>8</v>
      </c>
      <c r="P11" s="60">
        <f>SUM(P12:P1801)</f>
        <v>8</v>
      </c>
      <c r="Q11" s="60">
        <f>SUM(M11:P11)</f>
        <v>32</v>
      </c>
      <c r="R11" s="60">
        <f>SUM(R12:R1801)</f>
        <v>0</v>
      </c>
      <c r="S11" s="60">
        <f>SUM(S12:S1801)</f>
        <v>0</v>
      </c>
      <c r="T11" s="60">
        <f>SUM(T12:T1801)</f>
        <v>0</v>
      </c>
    </row>
    <row r="12" spans="1:30" s="73" customFormat="1" ht="57" x14ac:dyDescent="0.25">
      <c r="A12" s="89">
        <v>1</v>
      </c>
      <c r="B12" s="90" t="s">
        <v>1465</v>
      </c>
      <c r="C12" s="90" t="s">
        <v>476</v>
      </c>
      <c r="D12" s="90">
        <v>600</v>
      </c>
      <c r="E12" s="91"/>
      <c r="F12" s="92"/>
      <c r="G12" s="93"/>
      <c r="H12" s="94">
        <f t="shared" ref="H12:H19" si="0">ROUND(D12*G12,2)</f>
        <v>0</v>
      </c>
      <c r="I12" s="95"/>
      <c r="J12" s="94">
        <f t="shared" ref="J12:J19" si="1">ROUND(H12*(1+I12),2)</f>
        <v>0</v>
      </c>
      <c r="K12" s="94"/>
      <c r="L12" s="96">
        <f t="shared" ref="L12:L19" si="2">IF(LEN(H12)-IFERROR(SEARCH(",",H12,1),LEN(H12))&gt;2,1,0)</f>
        <v>0</v>
      </c>
      <c r="M12" s="71">
        <f t="shared" ref="M12:O19" si="3">IF(ISBLANK(E12),1,0)</f>
        <v>1</v>
      </c>
      <c r="N12" s="71">
        <f t="shared" si="3"/>
        <v>1</v>
      </c>
      <c r="O12" s="71">
        <f t="shared" si="3"/>
        <v>1</v>
      </c>
      <c r="P12" s="71">
        <f t="shared" ref="P12:P19" si="4">IF(ISBLANK(I12),1,0)</f>
        <v>1</v>
      </c>
      <c r="Q12" s="71"/>
      <c r="R12" s="71">
        <f t="shared" ref="R12:R19" si="5">IF(ISNUMBER(H12),0,1)</f>
        <v>0</v>
      </c>
      <c r="S12" s="71">
        <f t="shared" ref="S12:S19" si="6">IF(I12=0.08,0,IF(I12=0.23,0,IF(I12=0.05,0,IF(I12=0,0,1))))</f>
        <v>0</v>
      </c>
      <c r="T12" s="70">
        <f t="shared" ref="T12:T19" si="7">IF(ISERROR(IF(LEN(G12)-FIND(",",G12)&gt;4,1,0)),0,IF(LEN(G12)-FIND(",",G12)&gt;4,1,0))</f>
        <v>0</v>
      </c>
      <c r="U12" s="71"/>
      <c r="V12" s="97"/>
      <c r="W12" s="72"/>
      <c r="X12" s="72"/>
      <c r="Y12" s="72"/>
      <c r="Z12" s="72"/>
      <c r="AA12" s="72"/>
      <c r="AB12" s="72"/>
      <c r="AC12" s="72"/>
      <c r="AD12" s="72"/>
    </row>
    <row r="13" spans="1:30" s="73" customFormat="1" ht="85.5" x14ac:dyDescent="0.25">
      <c r="A13" s="89">
        <v>2</v>
      </c>
      <c r="B13" s="90" t="s">
        <v>1466</v>
      </c>
      <c r="C13" s="90" t="s">
        <v>476</v>
      </c>
      <c r="D13" s="90">
        <v>2000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71.25" x14ac:dyDescent="0.25">
      <c r="A14" s="89">
        <v>3</v>
      </c>
      <c r="B14" s="90" t="s">
        <v>1467</v>
      </c>
      <c r="C14" s="90" t="s">
        <v>476</v>
      </c>
      <c r="D14" s="90">
        <v>50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85.5" x14ac:dyDescent="0.25">
      <c r="A15" s="89">
        <v>4</v>
      </c>
      <c r="B15" s="90" t="s">
        <v>1468</v>
      </c>
      <c r="C15" s="90" t="s">
        <v>476</v>
      </c>
      <c r="D15" s="90">
        <v>250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99.75" x14ac:dyDescent="0.25">
      <c r="A16" s="89">
        <v>5</v>
      </c>
      <c r="B16" s="90" t="s">
        <v>1470</v>
      </c>
      <c r="C16" s="90" t="s">
        <v>505</v>
      </c>
      <c r="D16" s="90">
        <v>50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14" x14ac:dyDescent="0.25">
      <c r="A17" s="89">
        <v>6</v>
      </c>
      <c r="B17" s="90" t="s">
        <v>1471</v>
      </c>
      <c r="C17" s="90" t="s">
        <v>476</v>
      </c>
      <c r="D17" s="90">
        <v>6000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71.25" x14ac:dyDescent="0.25">
      <c r="A18" s="89">
        <v>7</v>
      </c>
      <c r="B18" s="90" t="s">
        <v>1469</v>
      </c>
      <c r="C18" s="90" t="s">
        <v>476</v>
      </c>
      <c r="D18" s="90">
        <v>1500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85.5" x14ac:dyDescent="0.25">
      <c r="A19" s="89">
        <v>8</v>
      </c>
      <c r="B19" s="90" t="s">
        <v>1472</v>
      </c>
      <c r="C19" s="90" t="s">
        <v>476</v>
      </c>
      <c r="D19" s="90">
        <v>100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21" customHeight="1" x14ac:dyDescent="0.25">
      <c r="A20" s="165"/>
      <c r="B20" s="165"/>
      <c r="C20" s="165"/>
      <c r="D20" s="165"/>
      <c r="E20" s="165"/>
      <c r="F20" s="98" t="s">
        <v>60</v>
      </c>
      <c r="G20" s="98" t="s">
        <v>61</v>
      </c>
      <c r="H20" s="99">
        <f ca="1">SUM(OFFSET($H$12,0,0,ROW()-12,1))</f>
        <v>0</v>
      </c>
      <c r="I20" s="100" t="s">
        <v>61</v>
      </c>
      <c r="J20" s="99">
        <f ca="1">SUM(OFFSET($J$12,0,0,ROW()-12,1))</f>
        <v>0</v>
      </c>
      <c r="K20" s="100" t="s">
        <v>61</v>
      </c>
      <c r="L20" s="88"/>
      <c r="M20" s="71"/>
      <c r="N20" s="71"/>
      <c r="O20" s="71"/>
      <c r="P20" s="71"/>
      <c r="Q20" s="71"/>
      <c r="R20" s="71"/>
      <c r="S20" s="71"/>
      <c r="T20" s="71"/>
      <c r="U20" s="71"/>
      <c r="V20" s="97"/>
      <c r="W20" s="72"/>
      <c r="X20" s="72"/>
      <c r="Y20" s="72"/>
      <c r="Z20" s="72"/>
      <c r="AA20" s="72"/>
      <c r="AB20" s="72"/>
      <c r="AC20" s="72"/>
      <c r="AD20" s="72"/>
    </row>
    <row r="21" spans="1:30" x14ac:dyDescent="0.25">
      <c r="A21" s="101" t="s">
        <v>62</v>
      </c>
      <c r="B21" s="102"/>
      <c r="C21" s="102"/>
      <c r="D21" s="102"/>
      <c r="E21" s="103"/>
      <c r="F21" s="104"/>
      <c r="G21" s="103"/>
      <c r="H21" s="103"/>
      <c r="I21" s="103"/>
      <c r="J21" s="103"/>
      <c r="K21" s="103"/>
      <c r="L21" s="88"/>
    </row>
    <row r="22" spans="1:30" x14ac:dyDescent="0.25">
      <c r="A22" s="102"/>
      <c r="B22" s="102"/>
      <c r="C22" s="102"/>
      <c r="D22" s="102"/>
      <c r="E22" s="103"/>
      <c r="F22" s="104"/>
      <c r="G22" s="103"/>
      <c r="H22" s="103"/>
      <c r="I22" s="103"/>
      <c r="J22" s="103"/>
      <c r="K22" s="103"/>
      <c r="L22" s="88"/>
    </row>
    <row r="23" spans="1:30" x14ac:dyDescent="0.25">
      <c r="A23" s="102" t="s">
        <v>63</v>
      </c>
      <c r="B23" s="102"/>
      <c r="C23" s="102"/>
      <c r="D23" s="102"/>
      <c r="E23" s="103"/>
      <c r="F23" s="104"/>
      <c r="G23" s="103"/>
      <c r="H23" s="103"/>
      <c r="I23" s="103"/>
      <c r="J23" s="103"/>
      <c r="K23" s="103"/>
      <c r="L23" s="88"/>
    </row>
    <row r="24" spans="1:30" x14ac:dyDescent="0.25">
      <c r="A24" s="101" t="s">
        <v>64</v>
      </c>
      <c r="B24" s="102"/>
      <c r="C24" s="102"/>
      <c r="D24" s="102"/>
      <c r="E24" s="103"/>
      <c r="F24" s="104"/>
      <c r="G24" s="103"/>
      <c r="H24" s="103"/>
      <c r="I24" s="103"/>
      <c r="J24" s="103"/>
      <c r="K24" s="103"/>
      <c r="L24" s="88"/>
    </row>
    <row r="25" spans="1:30" x14ac:dyDescent="0.25">
      <c r="A25" s="101" t="s">
        <v>84</v>
      </c>
      <c r="B25" s="102"/>
      <c r="C25" s="102"/>
      <c r="D25" s="102"/>
      <c r="E25" s="103"/>
      <c r="F25" s="104"/>
      <c r="G25" s="103"/>
      <c r="H25" s="103"/>
      <c r="I25" s="103"/>
      <c r="J25" s="103"/>
      <c r="K25" s="103"/>
      <c r="L25" s="88"/>
    </row>
    <row r="26" spans="1:30" x14ac:dyDescent="0.25">
      <c r="A26" s="105" t="s">
        <v>65</v>
      </c>
      <c r="B26" s="102"/>
      <c r="C26" s="102"/>
      <c r="D26" s="102"/>
      <c r="E26" s="103"/>
      <c r="F26" s="104"/>
      <c r="G26" s="103"/>
      <c r="H26" s="103"/>
      <c r="I26" s="103"/>
      <c r="J26" s="103"/>
      <c r="K26" s="103"/>
      <c r="L26" s="88"/>
    </row>
    <row r="27" spans="1:30" x14ac:dyDescent="0.25">
      <c r="A27" s="105" t="s">
        <v>66</v>
      </c>
      <c r="B27" s="102"/>
      <c r="C27" s="102"/>
      <c r="D27" s="102"/>
      <c r="E27" s="103"/>
      <c r="F27" s="104"/>
      <c r="G27" s="103"/>
      <c r="H27" s="103"/>
      <c r="I27" s="103"/>
      <c r="J27" s="103"/>
      <c r="K27" s="103"/>
      <c r="L27" s="88"/>
    </row>
    <row r="28" spans="1:30" x14ac:dyDescent="0.25">
      <c r="A28" s="102"/>
      <c r="B28" s="102"/>
      <c r="C28" s="102"/>
      <c r="D28" s="102"/>
      <c r="E28" s="103"/>
      <c r="F28" s="104"/>
      <c r="G28" s="103"/>
      <c r="H28" s="103"/>
      <c r="I28" s="103"/>
      <c r="J28" s="103"/>
      <c r="K28" s="103"/>
      <c r="L28" s="88"/>
    </row>
    <row r="29" spans="1:30" x14ac:dyDescent="0.25">
      <c r="A29" s="102" t="s">
        <v>67</v>
      </c>
      <c r="B29" s="102"/>
      <c r="C29" s="102"/>
      <c r="D29" s="102"/>
      <c r="E29" s="103"/>
      <c r="F29" s="104"/>
      <c r="G29" s="103"/>
      <c r="H29" s="103"/>
      <c r="I29" s="103"/>
      <c r="J29" s="103"/>
      <c r="K29" s="103"/>
      <c r="L29" s="88"/>
    </row>
    <row r="30" spans="1:30" x14ac:dyDescent="0.25">
      <c r="A30" s="102"/>
      <c r="B30" s="102"/>
      <c r="C30" s="102"/>
      <c r="D30" s="102"/>
      <c r="E30" s="103"/>
      <c r="F30" s="104"/>
      <c r="G30" s="103"/>
      <c r="H30" s="103"/>
      <c r="I30" s="103"/>
      <c r="J30" s="103"/>
      <c r="K30" s="103"/>
      <c r="L30" s="88"/>
    </row>
    <row r="31" spans="1:30" x14ac:dyDescent="0.25">
      <c r="A31" s="102" t="s">
        <v>68</v>
      </c>
      <c r="B31" s="102"/>
      <c r="C31" s="102"/>
      <c r="D31" s="102"/>
      <c r="E31" s="103"/>
      <c r="F31" s="104"/>
      <c r="G31" s="103"/>
      <c r="H31" s="103"/>
      <c r="I31" s="103"/>
      <c r="J31" s="103"/>
      <c r="K31" s="103"/>
    </row>
    <row r="32" spans="1:30" x14ac:dyDescent="0.25">
      <c r="A32" s="102"/>
      <c r="B32" s="102"/>
      <c r="C32" s="102"/>
      <c r="D32" s="102"/>
      <c r="E32" s="103"/>
      <c r="F32" s="104"/>
      <c r="G32" s="103"/>
      <c r="H32" s="103"/>
      <c r="I32" s="103"/>
      <c r="J32" s="103"/>
      <c r="K32" s="103"/>
    </row>
    <row r="33" spans="1:11" ht="66.75" customHeight="1" x14ac:dyDescent="0.25">
      <c r="A33" s="166" t="s">
        <v>85</v>
      </c>
      <c r="B33" s="166"/>
      <c r="C33" s="166"/>
      <c r="D33" s="166"/>
      <c r="E33" s="166"/>
      <c r="F33" s="166"/>
      <c r="G33" s="166"/>
      <c r="H33" s="166"/>
      <c r="I33" s="166"/>
      <c r="J33" s="166"/>
      <c r="K33" s="166"/>
    </row>
  </sheetData>
  <protectedRanges>
    <protectedRange sqref="K12:K19" name="Rozstęp4_1_2_1"/>
    <protectedRange sqref="I12:I19" name="Rozstęp3_1_2_1"/>
    <protectedRange sqref="E12:G19" name="Rozstęp2_1_2_1"/>
  </protectedRanges>
  <mergeCells count="11">
    <mergeCell ref="B8:D8"/>
    <mergeCell ref="E8:J8"/>
    <mergeCell ref="D10:G10"/>
    <mergeCell ref="A20:E20"/>
    <mergeCell ref="A33:K33"/>
    <mergeCell ref="B1:D1"/>
    <mergeCell ref="F1:K1"/>
    <mergeCell ref="F2:H2"/>
    <mergeCell ref="B3:D7"/>
    <mergeCell ref="E5:J6"/>
    <mergeCell ref="E7:J7"/>
  </mergeCells>
  <conditionalFormatting sqref="E5 L5:M6">
    <cfRule type="expression" dxfId="5" priority="2">
      <formula>$E$5="Nie składamy oferty w zakresie przedmiotowego zadania"</formula>
    </cfRule>
  </conditionalFormatting>
  <conditionalFormatting sqref="E7 L7:M7">
    <cfRule type="expression" dxfId="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v>
      </c>
      <c r="D10" s="164" t="str">
        <f ca="1">VLOOKUP(C10,Oferta!J41:K170,2)</f>
        <v>Antybiotyki 2</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512</v>
      </c>
      <c r="C12" s="90" t="s">
        <v>476</v>
      </c>
      <c r="D12" s="90">
        <v>4000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513</v>
      </c>
      <c r="C13" s="90" t="s">
        <v>476</v>
      </c>
      <c r="D13" s="90">
        <v>4200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237" priority="2">
      <formula>$E$5="Nie składamy oferty w zakresie przedmiotowego zadania"</formula>
    </cfRule>
  </conditionalFormatting>
  <conditionalFormatting sqref="E7 L7:M7">
    <cfRule type="expression" dxfId="23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opLeftCell="A12"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129</v>
      </c>
      <c r="D10" s="164" t="str">
        <f ca="1">VLOOKUP(C10,Oferta!J41:K170,2)</f>
        <v>Żywienie 5</v>
      </c>
      <c r="E10" s="164"/>
      <c r="F10" s="164"/>
      <c r="G10" s="164"/>
      <c r="H10" s="69">
        <f ca="1">SUMIF(F12:F1313,"Razem",H12:H1313)</f>
        <v>0</v>
      </c>
      <c r="I10" s="69"/>
      <c r="J10" s="69">
        <f ca="1">SUMIF(F12:F1313,"Razem",J12:J1313)</f>
        <v>0</v>
      </c>
      <c r="K10" s="69"/>
      <c r="L10" s="60">
        <f>SUM(L11:L1807)</f>
        <v>0</v>
      </c>
      <c r="M10" s="60">
        <f>COUNTIF(M12:M1807,0)</f>
        <v>0</v>
      </c>
      <c r="N10" s="60">
        <f>COUNTIF(N12:N1807,0)</f>
        <v>0</v>
      </c>
      <c r="O10" s="60">
        <f>COUNTIF(O12:O1807,0)</f>
        <v>0</v>
      </c>
      <c r="P10" s="60">
        <f>COUNTIF(P12:P1807,0)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SUM(M12:M1807)</f>
        <v>14</v>
      </c>
      <c r="N11" s="60">
        <f>SUM(N12:N1807)</f>
        <v>14</v>
      </c>
      <c r="O11" s="60">
        <f>SUM(O12:O1807)</f>
        <v>14</v>
      </c>
      <c r="P11" s="60">
        <f>SUM(P12:P1807)</f>
        <v>14</v>
      </c>
      <c r="Q11" s="60">
        <f>SUM(M11:P11)</f>
        <v>56</v>
      </c>
      <c r="R11" s="60">
        <f>SUM(R12:R1807)</f>
        <v>0</v>
      </c>
      <c r="S11" s="60">
        <f>SUM(S12:S1807)</f>
        <v>0</v>
      </c>
      <c r="T11" s="60">
        <f>SUM(T12:T1807)</f>
        <v>0</v>
      </c>
    </row>
    <row r="12" spans="1:30" s="73" customFormat="1" ht="99.75" x14ac:dyDescent="0.25">
      <c r="A12" s="89">
        <v>1</v>
      </c>
      <c r="B12" s="90" t="s">
        <v>1481</v>
      </c>
      <c r="C12" s="90" t="s">
        <v>505</v>
      </c>
      <c r="D12" s="90">
        <v>100</v>
      </c>
      <c r="E12" s="91"/>
      <c r="F12" s="92"/>
      <c r="G12" s="93"/>
      <c r="H12" s="94">
        <f t="shared" ref="H12:H25" si="0">ROUND(D12*G12,2)</f>
        <v>0</v>
      </c>
      <c r="I12" s="95"/>
      <c r="J12" s="94">
        <f t="shared" ref="J12:J25" si="1">ROUND(H12*(1+I12),2)</f>
        <v>0</v>
      </c>
      <c r="K12" s="94"/>
      <c r="L12" s="96">
        <f t="shared" ref="L12:L25" si="2">IF(LEN(H12)-IFERROR(SEARCH(",",H12,1),LEN(H12))&gt;2,1,0)</f>
        <v>0</v>
      </c>
      <c r="M12" s="71">
        <f t="shared" ref="M12:O25" si="3">IF(ISBLANK(E12),1,0)</f>
        <v>1</v>
      </c>
      <c r="N12" s="71">
        <f t="shared" si="3"/>
        <v>1</v>
      </c>
      <c r="O12" s="71">
        <f t="shared" si="3"/>
        <v>1</v>
      </c>
      <c r="P12" s="71">
        <f t="shared" ref="P12:P25" si="4">IF(ISBLANK(I12),1,0)</f>
        <v>1</v>
      </c>
      <c r="Q12" s="71"/>
      <c r="R12" s="71">
        <f t="shared" ref="R12:R25" si="5">IF(ISNUMBER(H12),0,1)</f>
        <v>0</v>
      </c>
      <c r="S12" s="71">
        <f t="shared" ref="S12:S25" si="6">IF(I12=0.08,0,IF(I12=0.23,0,IF(I12=0.05,0,IF(I12=0,0,1))))</f>
        <v>0</v>
      </c>
      <c r="T12" s="70">
        <f t="shared" ref="T12:T25" si="7">IF(ISERROR(IF(LEN(G12)-FIND(",",G12)&gt;4,1,0)),0,IF(LEN(G12)-FIND(",",G12)&gt;4,1,0))</f>
        <v>0</v>
      </c>
      <c r="U12" s="71"/>
      <c r="V12" s="97"/>
      <c r="W12" s="72"/>
      <c r="X12" s="72"/>
      <c r="Y12" s="72"/>
      <c r="Z12" s="72"/>
      <c r="AA12" s="72"/>
      <c r="AB12" s="72"/>
      <c r="AC12" s="72"/>
      <c r="AD12" s="72"/>
    </row>
    <row r="13" spans="1:30" s="73" customFormat="1" ht="57" x14ac:dyDescent="0.25">
      <c r="A13" s="89">
        <v>2</v>
      </c>
      <c r="B13" s="90" t="s">
        <v>1473</v>
      </c>
      <c r="C13" s="90" t="s">
        <v>505</v>
      </c>
      <c r="D13" s="90">
        <v>15000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85.5" x14ac:dyDescent="0.25">
      <c r="A14" s="89">
        <v>3</v>
      </c>
      <c r="B14" s="90" t="s">
        <v>1474</v>
      </c>
      <c r="C14" s="90" t="s">
        <v>476</v>
      </c>
      <c r="D14" s="90">
        <v>100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85.5" x14ac:dyDescent="0.25">
      <c r="A15" s="89">
        <v>4</v>
      </c>
      <c r="B15" s="90" t="s">
        <v>1475</v>
      </c>
      <c r="C15" s="90" t="s">
        <v>505</v>
      </c>
      <c r="D15" s="90">
        <v>200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71.25" x14ac:dyDescent="0.25">
      <c r="A16" s="89">
        <v>5</v>
      </c>
      <c r="B16" s="90" t="s">
        <v>1476</v>
      </c>
      <c r="C16" s="90" t="s">
        <v>505</v>
      </c>
      <c r="D16" s="90">
        <v>100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71.25" x14ac:dyDescent="0.25">
      <c r="A17" s="89">
        <v>6</v>
      </c>
      <c r="B17" s="90" t="s">
        <v>1477</v>
      </c>
      <c r="C17" s="90" t="s">
        <v>476</v>
      </c>
      <c r="D17" s="90">
        <v>100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85.5" x14ac:dyDescent="0.25">
      <c r="A18" s="89">
        <v>7</v>
      </c>
      <c r="B18" s="90" t="s">
        <v>1478</v>
      </c>
      <c r="C18" s="90" t="s">
        <v>476</v>
      </c>
      <c r="D18" s="90">
        <v>100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99.75" x14ac:dyDescent="0.25">
      <c r="A19" s="89">
        <v>8</v>
      </c>
      <c r="B19" s="90" t="s">
        <v>1486</v>
      </c>
      <c r="C19" s="90" t="s">
        <v>476</v>
      </c>
      <c r="D19" s="90">
        <v>600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1485</v>
      </c>
      <c r="C20" s="90" t="s">
        <v>505</v>
      </c>
      <c r="D20" s="90">
        <v>100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14" x14ac:dyDescent="0.25">
      <c r="A21" s="89">
        <v>10</v>
      </c>
      <c r="B21" s="90" t="s">
        <v>1484</v>
      </c>
      <c r="C21" s="90" t="s">
        <v>476</v>
      </c>
      <c r="D21" s="90">
        <v>1500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42.5" x14ac:dyDescent="0.25">
      <c r="A22" s="89">
        <v>11</v>
      </c>
      <c r="B22" s="90" t="s">
        <v>1483</v>
      </c>
      <c r="C22" s="90" t="s">
        <v>476</v>
      </c>
      <c r="D22" s="90">
        <v>1000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14" x14ac:dyDescent="0.25">
      <c r="A23" s="89">
        <v>12</v>
      </c>
      <c r="B23" s="90" t="s">
        <v>1482</v>
      </c>
      <c r="C23" s="90" t="s">
        <v>476</v>
      </c>
      <c r="D23" s="90">
        <v>1000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85.5" x14ac:dyDescent="0.25">
      <c r="A24" s="89">
        <v>13</v>
      </c>
      <c r="B24" s="90" t="s">
        <v>1479</v>
      </c>
      <c r="C24" s="90" t="s">
        <v>505</v>
      </c>
      <c r="D24" s="90">
        <v>100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85.5" x14ac:dyDescent="0.25">
      <c r="A25" s="89">
        <v>14</v>
      </c>
      <c r="B25" s="90" t="s">
        <v>1480</v>
      </c>
      <c r="C25" s="90" t="s">
        <v>505</v>
      </c>
      <c r="D25" s="90">
        <v>100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21" customHeight="1" x14ac:dyDescent="0.25">
      <c r="A26" s="165"/>
      <c r="B26" s="165"/>
      <c r="C26" s="165"/>
      <c r="D26" s="165"/>
      <c r="E26" s="165"/>
      <c r="F26" s="98" t="s">
        <v>60</v>
      </c>
      <c r="G26" s="98" t="s">
        <v>61</v>
      </c>
      <c r="H26" s="99">
        <f ca="1">SUM(OFFSET($H$12,0,0,ROW()-12,1))</f>
        <v>0</v>
      </c>
      <c r="I26" s="100" t="s">
        <v>61</v>
      </c>
      <c r="J26" s="99">
        <f ca="1">SUM(OFFSET($J$12,0,0,ROW()-12,1))</f>
        <v>0</v>
      </c>
      <c r="K26" s="100" t="s">
        <v>61</v>
      </c>
      <c r="L26" s="88"/>
      <c r="M26" s="71"/>
      <c r="N26" s="71"/>
      <c r="O26" s="71"/>
      <c r="P26" s="71"/>
      <c r="Q26" s="71"/>
      <c r="R26" s="71"/>
      <c r="S26" s="71"/>
      <c r="T26" s="71"/>
      <c r="U26" s="71"/>
      <c r="V26" s="97"/>
      <c r="W26" s="72"/>
      <c r="X26" s="72"/>
      <c r="Y26" s="72"/>
      <c r="Z26" s="72"/>
      <c r="AA26" s="72"/>
      <c r="AB26" s="72"/>
      <c r="AC26" s="72"/>
      <c r="AD26" s="72"/>
    </row>
    <row r="27" spans="1:30" x14ac:dyDescent="0.25">
      <c r="A27" s="101" t="s">
        <v>62</v>
      </c>
      <c r="B27" s="102"/>
      <c r="C27" s="102"/>
      <c r="D27" s="102"/>
      <c r="E27" s="103"/>
      <c r="F27" s="104"/>
      <c r="G27" s="103"/>
      <c r="H27" s="103"/>
      <c r="I27" s="103"/>
      <c r="J27" s="103"/>
      <c r="K27" s="103"/>
      <c r="L27" s="88"/>
    </row>
    <row r="28" spans="1:30" x14ac:dyDescent="0.25">
      <c r="A28" s="102"/>
      <c r="B28" s="102"/>
      <c r="C28" s="102"/>
      <c r="D28" s="102"/>
      <c r="E28" s="103"/>
      <c r="F28" s="104"/>
      <c r="G28" s="103"/>
      <c r="H28" s="103"/>
      <c r="I28" s="103"/>
      <c r="J28" s="103"/>
      <c r="K28" s="103"/>
      <c r="L28" s="88"/>
    </row>
    <row r="29" spans="1:30" x14ac:dyDescent="0.25">
      <c r="A29" s="102" t="s">
        <v>63</v>
      </c>
      <c r="B29" s="102"/>
      <c r="C29" s="102"/>
      <c r="D29" s="102"/>
      <c r="E29" s="103"/>
      <c r="F29" s="104"/>
      <c r="G29" s="103"/>
      <c r="H29" s="103"/>
      <c r="I29" s="103"/>
      <c r="J29" s="103"/>
      <c r="K29" s="103"/>
      <c r="L29" s="88"/>
    </row>
    <row r="30" spans="1:30" x14ac:dyDescent="0.25">
      <c r="A30" s="101" t="s">
        <v>64</v>
      </c>
      <c r="B30" s="102"/>
      <c r="C30" s="102"/>
      <c r="D30" s="102"/>
      <c r="E30" s="103"/>
      <c r="F30" s="104"/>
      <c r="G30" s="103"/>
      <c r="H30" s="103"/>
      <c r="I30" s="103"/>
      <c r="J30" s="103"/>
      <c r="K30" s="103"/>
      <c r="L30" s="88"/>
    </row>
    <row r="31" spans="1:30" x14ac:dyDescent="0.25">
      <c r="A31" s="101" t="s">
        <v>84</v>
      </c>
      <c r="B31" s="102"/>
      <c r="C31" s="102"/>
      <c r="D31" s="102"/>
      <c r="E31" s="103"/>
      <c r="F31" s="104"/>
      <c r="G31" s="103"/>
      <c r="H31" s="103"/>
      <c r="I31" s="103"/>
      <c r="J31" s="103"/>
      <c r="K31" s="103"/>
      <c r="L31" s="88"/>
    </row>
    <row r="32" spans="1:30" x14ac:dyDescent="0.25">
      <c r="A32" s="105" t="s">
        <v>65</v>
      </c>
      <c r="B32" s="102"/>
      <c r="C32" s="102"/>
      <c r="D32" s="102"/>
      <c r="E32" s="103"/>
      <c r="F32" s="104"/>
      <c r="G32" s="103"/>
      <c r="H32" s="103"/>
      <c r="I32" s="103"/>
      <c r="J32" s="103"/>
      <c r="K32" s="103"/>
      <c r="L32" s="88"/>
    </row>
    <row r="33" spans="1:12" x14ac:dyDescent="0.25">
      <c r="A33" s="105" t="s">
        <v>66</v>
      </c>
      <c r="B33" s="102"/>
      <c r="C33" s="102"/>
      <c r="D33" s="102"/>
      <c r="E33" s="103"/>
      <c r="F33" s="104"/>
      <c r="G33" s="103"/>
      <c r="H33" s="103"/>
      <c r="I33" s="103"/>
      <c r="J33" s="103"/>
      <c r="K33" s="103"/>
      <c r="L33" s="88"/>
    </row>
    <row r="34" spans="1:12" x14ac:dyDescent="0.25">
      <c r="A34" s="102"/>
      <c r="B34" s="102"/>
      <c r="C34" s="102"/>
      <c r="D34" s="102"/>
      <c r="E34" s="103"/>
      <c r="F34" s="104"/>
      <c r="G34" s="103"/>
      <c r="H34" s="103"/>
      <c r="I34" s="103"/>
      <c r="J34" s="103"/>
      <c r="K34" s="103"/>
      <c r="L34" s="88"/>
    </row>
    <row r="35" spans="1:12" x14ac:dyDescent="0.25">
      <c r="A35" s="102" t="s">
        <v>67</v>
      </c>
      <c r="B35" s="102"/>
      <c r="C35" s="102"/>
      <c r="D35" s="102"/>
      <c r="E35" s="103"/>
      <c r="F35" s="104"/>
      <c r="G35" s="103"/>
      <c r="H35" s="103"/>
      <c r="I35" s="103"/>
      <c r="J35" s="103"/>
      <c r="K35" s="103"/>
      <c r="L35" s="88"/>
    </row>
    <row r="36" spans="1:12" x14ac:dyDescent="0.25">
      <c r="A36" s="102"/>
      <c r="B36" s="102"/>
      <c r="C36" s="102"/>
      <c r="D36" s="102"/>
      <c r="E36" s="103"/>
      <c r="F36" s="104"/>
      <c r="G36" s="103"/>
      <c r="H36" s="103"/>
      <c r="I36" s="103"/>
      <c r="J36" s="103"/>
      <c r="K36" s="103"/>
      <c r="L36" s="88"/>
    </row>
    <row r="37" spans="1:12" x14ac:dyDescent="0.25">
      <c r="A37" s="102" t="s">
        <v>68</v>
      </c>
      <c r="B37" s="102"/>
      <c r="C37" s="102"/>
      <c r="D37" s="102"/>
      <c r="E37" s="103"/>
      <c r="F37" s="104"/>
      <c r="G37" s="103"/>
      <c r="H37" s="103"/>
      <c r="I37" s="103"/>
      <c r="J37" s="103"/>
      <c r="K37" s="103"/>
    </row>
    <row r="38" spans="1:12" x14ac:dyDescent="0.25">
      <c r="A38" s="102"/>
      <c r="B38" s="102"/>
      <c r="C38" s="102"/>
      <c r="D38" s="102"/>
      <c r="E38" s="103"/>
      <c r="F38" s="104"/>
      <c r="G38" s="103"/>
      <c r="H38" s="103"/>
      <c r="I38" s="103"/>
      <c r="J38" s="103"/>
      <c r="K38" s="103"/>
    </row>
    <row r="39" spans="1:12" ht="66.75" customHeight="1" x14ac:dyDescent="0.25">
      <c r="A39" s="166" t="s">
        <v>85</v>
      </c>
      <c r="B39" s="166"/>
      <c r="C39" s="166"/>
      <c r="D39" s="166"/>
      <c r="E39" s="166"/>
      <c r="F39" s="166"/>
      <c r="G39" s="166"/>
      <c r="H39" s="166"/>
      <c r="I39" s="166"/>
      <c r="J39" s="166"/>
      <c r="K39" s="166"/>
    </row>
  </sheetData>
  <protectedRanges>
    <protectedRange sqref="K12:K25" name="Rozstęp4_1_2_1"/>
    <protectedRange sqref="I12:I25" name="Rozstęp3_1_2_1"/>
    <protectedRange sqref="E12:G25" name="Rozstęp2_1_2_1"/>
  </protectedRanges>
  <mergeCells count="11">
    <mergeCell ref="B8:D8"/>
    <mergeCell ref="E8:J8"/>
    <mergeCell ref="D10:G10"/>
    <mergeCell ref="A26:E26"/>
    <mergeCell ref="A39:K39"/>
    <mergeCell ref="B1:D1"/>
    <mergeCell ref="F1:K1"/>
    <mergeCell ref="F2:H2"/>
    <mergeCell ref="B3:D7"/>
    <mergeCell ref="E5:J6"/>
    <mergeCell ref="E7:J7"/>
  </mergeCells>
  <conditionalFormatting sqref="E5 L5:M6">
    <cfRule type="expression" dxfId="3" priority="2">
      <formula>$E$5="Nie składamy oferty w zakresie przedmiotowego zadania"</formula>
    </cfRule>
  </conditionalFormatting>
  <conditionalFormatting sqref="E7 L7:M7">
    <cfRule type="expression" dxfId="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t="str">
        <f ca="1">"Numer referencyjny nadany sprawie przez Zamawiającego: DO/DZ–381–1–22/22          Załącznik nr 2."&amp;C10&amp;" do SWZ"</f>
        <v>Numer referencyjny nadany sprawie przez Zamawiającego: DO/DZ–381–1–22/22          Załącznik nr 2. 130 do SWZ</v>
      </c>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130</v>
      </c>
      <c r="D10" s="164" t="str">
        <f ca="1">VLOOKUP(C10,Oferta!J41:K170,2)</f>
        <v>Żywienie 6</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57" x14ac:dyDescent="0.25">
      <c r="A12" s="89">
        <v>1</v>
      </c>
      <c r="B12" s="90" t="s">
        <v>1487</v>
      </c>
      <c r="C12" s="90" t="s">
        <v>476</v>
      </c>
      <c r="D12" s="90">
        <v>600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 priority="2">
      <formula>$E$5="Nie składamy oferty w zakresie przedmiotowego zadania"</formula>
    </cfRule>
  </conditionalFormatting>
  <conditionalFormatting sqref="E7 L7:M7">
    <cfRule type="expression" dxfId="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13</v>
      </c>
      <c r="D10" s="164" t="str">
        <f ca="1">VLOOKUP(C10,Oferta!J41:K170,2)</f>
        <v>Azacitidine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514</v>
      </c>
      <c r="C12" s="90" t="s">
        <v>476</v>
      </c>
      <c r="D12" s="90">
        <v>800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35" priority="2">
      <formula>$E$5="Nie składamy oferty w zakresie przedmiotowego zadania"</formula>
    </cfRule>
  </conditionalFormatting>
  <conditionalFormatting sqref="E7 L7:M7">
    <cfRule type="expression" dxfId="23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14</v>
      </c>
      <c r="D10" s="164" t="str">
        <f ca="1">VLOOKUP(C10,Oferta!J41:K170,2)</f>
        <v>B Radium-223 dichloride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515</v>
      </c>
      <c r="C12" s="90" t="s">
        <v>476</v>
      </c>
      <c r="D12" s="90">
        <v>170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33" priority="2">
      <formula>$E$5="Nie składamy oferty w zakresie przedmiotowego zadania"</formula>
    </cfRule>
  </conditionalFormatting>
  <conditionalFormatting sqref="E7 L7:M7">
    <cfRule type="expression" dxfId="23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B12" sqref="B12"/>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15</v>
      </c>
      <c r="D10" s="164" t="str">
        <f ca="1">VLOOKUP(C10,Oferta!J41:K170,2)</f>
        <v>Bewacizumab</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4.25" x14ac:dyDescent="0.25">
      <c r="A12" s="89">
        <v>1</v>
      </c>
      <c r="B12" s="90" t="s">
        <v>1175</v>
      </c>
      <c r="C12" s="90" t="s">
        <v>487</v>
      </c>
      <c r="D12" s="90">
        <v>90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31" priority="2">
      <formula>$E$5="Nie składamy oferty w zakresie przedmiotowego zadania"</formula>
    </cfRule>
  </conditionalFormatting>
  <conditionalFormatting sqref="E7 L7:M7">
    <cfRule type="expression" dxfId="23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opLeftCell="A10" zoomScaleNormal="100" workbookViewId="0">
      <selection activeCell="D14" sqref="D14"/>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16</v>
      </c>
      <c r="D10" s="164" t="str">
        <f ca="1">VLOOKUP(C10,Oferta!J41:K170,2)</f>
        <v>Chemioterapia</v>
      </c>
      <c r="E10" s="164"/>
      <c r="F10" s="164"/>
      <c r="G10" s="164"/>
      <c r="H10" s="69">
        <f ca="1">SUMIF(F12:F1306,"Razem",H12:H1306)</f>
        <v>0</v>
      </c>
      <c r="I10" s="69"/>
      <c r="J10" s="69">
        <f ca="1">SUMIF(F12:F1306,"Razem",J12:J1306)</f>
        <v>0</v>
      </c>
      <c r="K10" s="69"/>
      <c r="L10" s="60">
        <f>SUM(L11:L1800)</f>
        <v>0</v>
      </c>
      <c r="M10" s="60">
        <f>COUNTIF(M12:M1800,0)</f>
        <v>0</v>
      </c>
      <c r="N10" s="60">
        <f>COUNTIF(N12:N1800,0)</f>
        <v>0</v>
      </c>
      <c r="O10" s="60">
        <f>COUNTIF(O12:O1800,0)</f>
        <v>0</v>
      </c>
      <c r="P10" s="60">
        <f>COUNTIF(P12:P1800,0)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SUM(M12:M1800)</f>
        <v>7</v>
      </c>
      <c r="N11" s="60">
        <f>SUM(N12:N1800)</f>
        <v>7</v>
      </c>
      <c r="O11" s="60">
        <f>SUM(O12:O1800)</f>
        <v>7</v>
      </c>
      <c r="P11" s="60">
        <f>SUM(P12:P1800)</f>
        <v>7</v>
      </c>
      <c r="Q11" s="60">
        <f>SUM(M11:P11)</f>
        <v>28</v>
      </c>
      <c r="R11" s="60">
        <f>SUM(R12:R1800)</f>
        <v>0</v>
      </c>
      <c r="S11" s="60">
        <f>SUM(S12:S1800)</f>
        <v>0</v>
      </c>
      <c r="T11" s="60">
        <f>SUM(T12:T1800)</f>
        <v>0</v>
      </c>
    </row>
    <row r="12" spans="1:30" s="73" customFormat="1" ht="14.25" x14ac:dyDescent="0.25">
      <c r="A12" s="89">
        <v>1</v>
      </c>
      <c r="B12" s="90" t="s">
        <v>1495</v>
      </c>
      <c r="C12" s="90" t="s">
        <v>487</v>
      </c>
      <c r="D12" s="90">
        <v>600</v>
      </c>
      <c r="E12" s="91"/>
      <c r="F12" s="92"/>
      <c r="G12" s="93"/>
      <c r="H12" s="94">
        <f t="shared" ref="H12:H18" si="0">ROUND(D12*G12,2)</f>
        <v>0</v>
      </c>
      <c r="I12" s="95"/>
      <c r="J12" s="94">
        <f t="shared" ref="J12:J18" si="1">ROUND(H12*(1+I12),2)</f>
        <v>0</v>
      </c>
      <c r="K12" s="94"/>
      <c r="L12" s="96">
        <f t="shared" ref="L12:L18" si="2">IF(LEN(H12)-IFERROR(SEARCH(",",H12,1),LEN(H12))&gt;2,1,0)</f>
        <v>0</v>
      </c>
      <c r="M12" s="71">
        <f t="shared" ref="M12:O18" si="3">IF(ISBLANK(E12),1,0)</f>
        <v>1</v>
      </c>
      <c r="N12" s="71">
        <f t="shared" si="3"/>
        <v>1</v>
      </c>
      <c r="O12" s="71">
        <f t="shared" si="3"/>
        <v>1</v>
      </c>
      <c r="P12" s="71">
        <f t="shared" ref="P12:P18" si="4">IF(ISBLANK(I12),1,0)</f>
        <v>1</v>
      </c>
      <c r="Q12" s="71"/>
      <c r="R12" s="71">
        <f t="shared" ref="R12:R18" si="5">IF(ISNUMBER(H12),0,1)</f>
        <v>0</v>
      </c>
      <c r="S12" s="71">
        <f t="shared" ref="S12:S18" si="6">IF(I12=0.08,0,IF(I12=0.23,0,IF(I12=0.05,0,IF(I12=0,0,1))))</f>
        <v>0</v>
      </c>
      <c r="T12" s="70">
        <f t="shared" ref="T12:T18" si="7">IF(ISERROR(IF(LEN(G12)-FIND(",",G12)&gt;4,1,0)),0,IF(LEN(G12)-FIND(",",G12)&gt;4,1,0))</f>
        <v>0</v>
      </c>
      <c r="U12" s="71"/>
      <c r="V12" s="97"/>
      <c r="W12" s="72"/>
      <c r="X12" s="72"/>
      <c r="Y12" s="72"/>
      <c r="Z12" s="72"/>
      <c r="AA12" s="72"/>
      <c r="AB12" s="72"/>
      <c r="AC12" s="72"/>
      <c r="AD12" s="72"/>
    </row>
    <row r="13" spans="1:30" s="73" customFormat="1" ht="28.5" x14ac:dyDescent="0.25">
      <c r="A13" s="89">
        <v>2</v>
      </c>
      <c r="B13" s="90" t="s">
        <v>518</v>
      </c>
      <c r="C13" s="90" t="s">
        <v>487</v>
      </c>
      <c r="D13" s="90">
        <v>55</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519</v>
      </c>
      <c r="C14" s="90" t="s">
        <v>487</v>
      </c>
      <c r="D14" s="90">
        <v>800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520</v>
      </c>
      <c r="C15" s="90" t="s">
        <v>476</v>
      </c>
      <c r="D15" s="90">
        <v>8400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521</v>
      </c>
      <c r="C16" s="90" t="s">
        <v>476</v>
      </c>
      <c r="D16" s="90">
        <v>51000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522</v>
      </c>
      <c r="C17" s="90" t="s">
        <v>476</v>
      </c>
      <c r="D17" s="90">
        <v>60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8.5" x14ac:dyDescent="0.25">
      <c r="A18" s="89">
        <v>7</v>
      </c>
      <c r="B18" s="90" t="s">
        <v>523</v>
      </c>
      <c r="C18" s="90" t="s">
        <v>487</v>
      </c>
      <c r="D18" s="90">
        <v>1.5</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21" customHeight="1" x14ac:dyDescent="0.25">
      <c r="A19" s="165"/>
      <c r="B19" s="165"/>
      <c r="C19" s="165"/>
      <c r="D19" s="165"/>
      <c r="E19" s="165"/>
      <c r="F19" s="98" t="s">
        <v>60</v>
      </c>
      <c r="G19" s="98" t="s">
        <v>61</v>
      </c>
      <c r="H19" s="99">
        <f ca="1">SUM(OFFSET($H$12,0,0,ROW()-12,1))</f>
        <v>0</v>
      </c>
      <c r="I19" s="100" t="s">
        <v>61</v>
      </c>
      <c r="J19" s="99">
        <f ca="1">SUM(OFFSET($J$12,0,0,ROW()-12,1))</f>
        <v>0</v>
      </c>
      <c r="K19" s="100" t="s">
        <v>61</v>
      </c>
      <c r="L19" s="88"/>
      <c r="M19" s="71"/>
      <c r="N19" s="71"/>
      <c r="O19" s="71"/>
      <c r="P19" s="71"/>
      <c r="Q19" s="71"/>
      <c r="R19" s="71"/>
      <c r="S19" s="71"/>
      <c r="T19" s="71"/>
      <c r="U19" s="71"/>
      <c r="V19" s="97"/>
      <c r="W19" s="72"/>
      <c r="X19" s="72"/>
      <c r="Y19" s="72"/>
      <c r="Z19" s="72"/>
      <c r="AA19" s="72"/>
      <c r="AB19" s="72"/>
      <c r="AC19" s="72"/>
      <c r="AD19" s="72"/>
    </row>
    <row r="20" spans="1:30" x14ac:dyDescent="0.25">
      <c r="A20" s="101" t="s">
        <v>62</v>
      </c>
      <c r="B20" s="102"/>
      <c r="C20" s="102"/>
      <c r="D20" s="102"/>
      <c r="E20" s="103"/>
      <c r="F20" s="104"/>
      <c r="G20" s="103"/>
      <c r="H20" s="103"/>
      <c r="I20" s="103"/>
      <c r="J20" s="103"/>
      <c r="K20" s="103"/>
      <c r="L20" s="88"/>
    </row>
    <row r="21" spans="1:30" x14ac:dyDescent="0.25">
      <c r="A21" s="102"/>
      <c r="B21" s="102"/>
      <c r="C21" s="102"/>
      <c r="D21" s="102"/>
      <c r="E21" s="103"/>
      <c r="F21" s="104"/>
      <c r="G21" s="103"/>
      <c r="H21" s="103"/>
      <c r="I21" s="103"/>
      <c r="J21" s="103"/>
      <c r="K21" s="103"/>
      <c r="L21" s="88"/>
    </row>
    <row r="22" spans="1:30" x14ac:dyDescent="0.25">
      <c r="A22" s="102" t="s">
        <v>63</v>
      </c>
      <c r="B22" s="102"/>
      <c r="C22" s="102"/>
      <c r="D22" s="102"/>
      <c r="E22" s="103"/>
      <c r="F22" s="104"/>
      <c r="G22" s="103"/>
      <c r="H22" s="103"/>
      <c r="I22" s="103"/>
      <c r="J22" s="103"/>
      <c r="K22" s="103"/>
      <c r="L22" s="88"/>
    </row>
    <row r="23" spans="1:30" x14ac:dyDescent="0.25">
      <c r="A23" s="101" t="s">
        <v>64</v>
      </c>
      <c r="B23" s="102"/>
      <c r="C23" s="102"/>
      <c r="D23" s="102"/>
      <c r="E23" s="103"/>
      <c r="F23" s="104"/>
      <c r="G23" s="103"/>
      <c r="H23" s="103"/>
      <c r="I23" s="103"/>
      <c r="J23" s="103"/>
      <c r="K23" s="103"/>
      <c r="L23" s="88"/>
    </row>
    <row r="24" spans="1:30" x14ac:dyDescent="0.25">
      <c r="A24" s="101" t="s">
        <v>84</v>
      </c>
      <c r="B24" s="102"/>
      <c r="C24" s="102"/>
      <c r="D24" s="102"/>
      <c r="E24" s="103"/>
      <c r="F24" s="104"/>
      <c r="G24" s="103"/>
      <c r="H24" s="103"/>
      <c r="I24" s="103"/>
      <c r="J24" s="103"/>
      <c r="K24" s="103"/>
      <c r="L24" s="88"/>
    </row>
    <row r="25" spans="1:30" x14ac:dyDescent="0.25">
      <c r="A25" s="105" t="s">
        <v>65</v>
      </c>
      <c r="B25" s="102"/>
      <c r="C25" s="102"/>
      <c r="D25" s="102"/>
      <c r="E25" s="103"/>
      <c r="F25" s="104"/>
      <c r="G25" s="103"/>
      <c r="H25" s="103"/>
      <c r="I25" s="103"/>
      <c r="J25" s="103"/>
      <c r="K25" s="103"/>
      <c r="L25" s="88"/>
    </row>
    <row r="26" spans="1:30" x14ac:dyDescent="0.25">
      <c r="A26" s="105" t="s">
        <v>66</v>
      </c>
      <c r="B26" s="102"/>
      <c r="C26" s="102"/>
      <c r="D26" s="102"/>
      <c r="E26" s="103"/>
      <c r="F26" s="104"/>
      <c r="G26" s="103"/>
      <c r="H26" s="103"/>
      <c r="I26" s="103"/>
      <c r="J26" s="103"/>
      <c r="K26" s="103"/>
      <c r="L26" s="88"/>
    </row>
    <row r="27" spans="1:30" x14ac:dyDescent="0.25">
      <c r="A27" s="102"/>
      <c r="B27" s="102"/>
      <c r="C27" s="102"/>
      <c r="D27" s="102"/>
      <c r="E27" s="103"/>
      <c r="F27" s="104"/>
      <c r="G27" s="103"/>
      <c r="H27" s="103"/>
      <c r="I27" s="103"/>
      <c r="J27" s="103"/>
      <c r="K27" s="103"/>
      <c r="L27" s="88"/>
    </row>
    <row r="28" spans="1:30" x14ac:dyDescent="0.25">
      <c r="A28" s="102" t="s">
        <v>67</v>
      </c>
      <c r="B28" s="102"/>
      <c r="C28" s="102"/>
      <c r="D28" s="102"/>
      <c r="E28" s="103"/>
      <c r="F28" s="104"/>
      <c r="G28" s="103"/>
      <c r="H28" s="103"/>
      <c r="I28" s="103"/>
      <c r="J28" s="103"/>
      <c r="K28" s="103"/>
      <c r="L28" s="88"/>
    </row>
    <row r="29" spans="1:30" x14ac:dyDescent="0.25">
      <c r="A29" s="102"/>
      <c r="B29" s="102"/>
      <c r="C29" s="102"/>
      <c r="D29" s="102"/>
      <c r="E29" s="103"/>
      <c r="F29" s="104"/>
      <c r="G29" s="103"/>
      <c r="H29" s="103"/>
      <c r="I29" s="103"/>
      <c r="J29" s="103"/>
      <c r="K29" s="103"/>
      <c r="L29" s="88"/>
    </row>
    <row r="30" spans="1:30" x14ac:dyDescent="0.25">
      <c r="A30" s="102" t="s">
        <v>68</v>
      </c>
      <c r="B30" s="102"/>
      <c r="C30" s="102"/>
      <c r="D30" s="102"/>
      <c r="E30" s="103"/>
      <c r="F30" s="104"/>
      <c r="G30" s="103"/>
      <c r="H30" s="103"/>
      <c r="I30" s="103"/>
      <c r="J30" s="103"/>
      <c r="K30" s="103"/>
    </row>
    <row r="31" spans="1:30" x14ac:dyDescent="0.25">
      <c r="A31" s="102"/>
      <c r="B31" s="102"/>
      <c r="C31" s="102"/>
      <c r="D31" s="102"/>
      <c r="E31" s="103"/>
      <c r="F31" s="104"/>
      <c r="G31" s="103"/>
      <c r="H31" s="103"/>
      <c r="I31" s="103"/>
      <c r="J31" s="103"/>
      <c r="K31" s="103"/>
    </row>
    <row r="32" spans="1:30" ht="66.75" customHeight="1" x14ac:dyDescent="0.25">
      <c r="A32" s="166" t="s">
        <v>85</v>
      </c>
      <c r="B32" s="166"/>
      <c r="C32" s="166"/>
      <c r="D32" s="166"/>
      <c r="E32" s="166"/>
      <c r="F32" s="166"/>
      <c r="G32" s="166"/>
      <c r="H32" s="166"/>
      <c r="I32" s="166"/>
      <c r="J32" s="166"/>
      <c r="K32" s="166"/>
    </row>
  </sheetData>
  <protectedRanges>
    <protectedRange sqref="K12:K18" name="Rozstęp4_1_2_1"/>
    <protectedRange sqref="I12:I18" name="Rozstęp3_1_2_1"/>
    <protectedRange sqref="E12:G18" name="Rozstęp2_1_2_1"/>
  </protectedRanges>
  <mergeCells count="11">
    <mergeCell ref="B8:D8"/>
    <mergeCell ref="E8:J8"/>
    <mergeCell ref="D10:G10"/>
    <mergeCell ref="A19:E19"/>
    <mergeCell ref="A32:K32"/>
    <mergeCell ref="B1:D1"/>
    <mergeCell ref="F1:K1"/>
    <mergeCell ref="F2:H2"/>
    <mergeCell ref="B3:D7"/>
    <mergeCell ref="E5:J6"/>
    <mergeCell ref="E7:J7"/>
  </mergeCells>
  <conditionalFormatting sqref="E5 L5:M6">
    <cfRule type="expression" dxfId="229" priority="2">
      <formula>$E$5="Nie składamy oferty w zakresie przedmiotowego zadania"</formula>
    </cfRule>
  </conditionalFormatting>
  <conditionalFormatting sqref="E7 L7:M7">
    <cfRule type="expression" dxfId="22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17</v>
      </c>
      <c r="D10" s="164" t="str">
        <f ca="1">VLOOKUP(C10,Oferta!J41:K170,2)</f>
        <v>Chemioterapia  2</v>
      </c>
      <c r="E10" s="164"/>
      <c r="F10" s="164"/>
      <c r="G10" s="164"/>
      <c r="H10" s="69">
        <f ca="1">SUMIF(F12:F1304,"Razem",H12:H1304)</f>
        <v>0</v>
      </c>
      <c r="I10" s="69"/>
      <c r="J10" s="69">
        <f ca="1">SUMIF(F12:F1304,"Razem",J12:J1304)</f>
        <v>0</v>
      </c>
      <c r="K10" s="69"/>
      <c r="L10" s="60">
        <f>SUM(L11:L1798)</f>
        <v>0</v>
      </c>
      <c r="M10" s="60">
        <f>COUNTIF(M12:M1798,0)</f>
        <v>0</v>
      </c>
      <c r="N10" s="60">
        <f>COUNTIF(N12:N1798,0)</f>
        <v>0</v>
      </c>
      <c r="O10" s="60">
        <f>COUNTIF(O12:O1798,0)</f>
        <v>0</v>
      </c>
      <c r="P10" s="60">
        <f>COUNTIF(P12:P1798,0)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SUM(M12:M1798)</f>
        <v>5</v>
      </c>
      <c r="N11" s="60">
        <f>SUM(N12:N1798)</f>
        <v>5</v>
      </c>
      <c r="O11" s="60">
        <f>SUM(O12:O1798)</f>
        <v>5</v>
      </c>
      <c r="P11" s="60">
        <f>SUM(P12:P1798)</f>
        <v>5</v>
      </c>
      <c r="Q11" s="60">
        <f>SUM(M11:P11)</f>
        <v>20</v>
      </c>
      <c r="R11" s="60">
        <f>SUM(R12:R1798)</f>
        <v>0</v>
      </c>
      <c r="S11" s="60">
        <f>SUM(S12:S1798)</f>
        <v>0</v>
      </c>
      <c r="T11" s="60">
        <f>SUM(T12:T1798)</f>
        <v>0</v>
      </c>
    </row>
    <row r="12" spans="1:30" s="73" customFormat="1" ht="19.5" customHeight="1" x14ac:dyDescent="0.25">
      <c r="A12" s="89">
        <v>1</v>
      </c>
      <c r="B12" s="90" t="s">
        <v>524</v>
      </c>
      <c r="C12" s="90" t="s">
        <v>487</v>
      </c>
      <c r="D12" s="90">
        <v>15</v>
      </c>
      <c r="E12" s="91"/>
      <c r="F12" s="92"/>
      <c r="G12" s="93"/>
      <c r="H12" s="94">
        <f>ROUND(D12*G12,2)</f>
        <v>0</v>
      </c>
      <c r="I12" s="95"/>
      <c r="J12" s="94">
        <f>ROUND(H12*(1+I12),2)</f>
        <v>0</v>
      </c>
      <c r="K12" s="94"/>
      <c r="L12" s="96">
        <f>IF(LEN(H12)-IFERROR(SEARCH(",",H12,1),LEN(H12))&gt;2,1,0)</f>
        <v>0</v>
      </c>
      <c r="M12" s="71">
        <f t="shared" ref="M12:O16"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525</v>
      </c>
      <c r="C13" s="90" t="s">
        <v>487</v>
      </c>
      <c r="D13" s="90">
        <v>165</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526</v>
      </c>
      <c r="C14" s="90" t="s">
        <v>487</v>
      </c>
      <c r="D14" s="90">
        <v>5</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19.5" customHeight="1" x14ac:dyDescent="0.25">
      <c r="A15" s="89">
        <v>4</v>
      </c>
      <c r="B15" s="90" t="s">
        <v>527</v>
      </c>
      <c r="C15" s="90" t="s">
        <v>487</v>
      </c>
      <c r="D15" s="90">
        <v>150000</v>
      </c>
      <c r="E15" s="91"/>
      <c r="F15" s="92"/>
      <c r="G15" s="93"/>
      <c r="H15" s="94">
        <f>ROUND(D15*G15,2)</f>
        <v>0</v>
      </c>
      <c r="I15" s="95"/>
      <c r="J15" s="94">
        <f>ROUND(H15*(1+I15),2)</f>
        <v>0</v>
      </c>
      <c r="K15" s="94"/>
      <c r="L15" s="96">
        <f>IF(LEN(H15)-IFERROR(SEARCH(",",H15,1),LEN(H15))&gt;2,1,0)</f>
        <v>0</v>
      </c>
      <c r="M15" s="71">
        <f t="shared" si="0"/>
        <v>1</v>
      </c>
      <c r="N15" s="71">
        <f t="shared" si="0"/>
        <v>1</v>
      </c>
      <c r="O15" s="71">
        <f t="shared" si="0"/>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19.5" customHeight="1" x14ac:dyDescent="0.25">
      <c r="A16" s="89">
        <v>5</v>
      </c>
      <c r="B16" s="90" t="s">
        <v>528</v>
      </c>
      <c r="C16" s="90" t="s">
        <v>487</v>
      </c>
      <c r="D16" s="90">
        <v>4000</v>
      </c>
      <c r="E16" s="91"/>
      <c r="F16" s="92"/>
      <c r="G16" s="93"/>
      <c r="H16" s="94">
        <f>ROUND(D16*G16,2)</f>
        <v>0</v>
      </c>
      <c r="I16" s="95"/>
      <c r="J16" s="94">
        <f>ROUND(H16*(1+I16),2)</f>
        <v>0</v>
      </c>
      <c r="K16" s="94"/>
      <c r="L16" s="96">
        <f>IF(LEN(H16)-IFERROR(SEARCH(",",H16,1),LEN(H16))&gt;2,1,0)</f>
        <v>0</v>
      </c>
      <c r="M16" s="71">
        <f t="shared" si="0"/>
        <v>1</v>
      </c>
      <c r="N16" s="71">
        <f t="shared" si="0"/>
        <v>1</v>
      </c>
      <c r="O16" s="71">
        <f t="shared" si="0"/>
        <v>1</v>
      </c>
      <c r="P16" s="71">
        <f>IF(ISBLANK(I16),1,0)</f>
        <v>1</v>
      </c>
      <c r="Q16" s="71"/>
      <c r="R16" s="71">
        <f>IF(ISNUMBER(H16),0,1)</f>
        <v>0</v>
      </c>
      <c r="S16" s="71">
        <f>IF(I16=0.08,0,IF(I16=0.23,0,IF(I16=0.05,0,IF(I16=0,0,1))))</f>
        <v>0</v>
      </c>
      <c r="T16" s="70">
        <f>IF(ISERROR(IF(LEN(G16)-FIND(",",G16)&gt;4,1,0)),0,IF(LEN(G16)-FIND(",",G16)&gt;4,1,0))</f>
        <v>0</v>
      </c>
      <c r="U16" s="71"/>
      <c r="V16" s="97"/>
      <c r="W16" s="72"/>
      <c r="X16" s="72"/>
      <c r="Y16" s="72"/>
      <c r="Z16" s="72"/>
      <c r="AA16" s="72"/>
      <c r="AB16" s="72"/>
      <c r="AC16" s="72"/>
      <c r="AD16" s="72"/>
    </row>
    <row r="17" spans="1:30" s="73" customFormat="1" ht="21" customHeight="1" x14ac:dyDescent="0.25">
      <c r="A17" s="165"/>
      <c r="B17" s="165"/>
      <c r="C17" s="165"/>
      <c r="D17" s="165"/>
      <c r="E17" s="165"/>
      <c r="F17" s="98" t="s">
        <v>60</v>
      </c>
      <c r="G17" s="98" t="s">
        <v>61</v>
      </c>
      <c r="H17" s="99">
        <f ca="1">SUM(OFFSET($H$12,0,0,ROW()-12,1))</f>
        <v>0</v>
      </c>
      <c r="I17" s="100" t="s">
        <v>61</v>
      </c>
      <c r="J17" s="99">
        <f ca="1">SUM(OFFSET($J$12,0,0,ROW()-12,1))</f>
        <v>0</v>
      </c>
      <c r="K17" s="100" t="s">
        <v>61</v>
      </c>
      <c r="L17" s="88"/>
      <c r="M17" s="71"/>
      <c r="N17" s="71"/>
      <c r="O17" s="71"/>
      <c r="P17" s="71"/>
      <c r="Q17" s="71"/>
      <c r="R17" s="71"/>
      <c r="S17" s="71"/>
      <c r="T17" s="71"/>
      <c r="U17" s="71"/>
      <c r="V17" s="97"/>
      <c r="W17" s="72"/>
      <c r="X17" s="72"/>
      <c r="Y17" s="72"/>
      <c r="Z17" s="72"/>
      <c r="AA17" s="72"/>
      <c r="AB17" s="72"/>
      <c r="AC17" s="72"/>
      <c r="AD17" s="72"/>
    </row>
    <row r="18" spans="1:30" x14ac:dyDescent="0.25">
      <c r="A18" s="101" t="s">
        <v>62</v>
      </c>
      <c r="B18" s="102"/>
      <c r="C18" s="102"/>
      <c r="D18" s="102"/>
      <c r="E18" s="103"/>
      <c r="F18" s="104"/>
      <c r="G18" s="103"/>
      <c r="H18" s="103"/>
      <c r="I18" s="103"/>
      <c r="J18" s="103"/>
      <c r="K18" s="103"/>
      <c r="L18" s="88"/>
    </row>
    <row r="19" spans="1:30" x14ac:dyDescent="0.25">
      <c r="A19" s="102"/>
      <c r="B19" s="102"/>
      <c r="C19" s="102"/>
      <c r="D19" s="102"/>
      <c r="E19" s="103"/>
      <c r="F19" s="104"/>
      <c r="G19" s="103"/>
      <c r="H19" s="103"/>
      <c r="I19" s="103"/>
      <c r="J19" s="103"/>
      <c r="K19" s="103"/>
      <c r="L19" s="88"/>
    </row>
    <row r="20" spans="1:30" x14ac:dyDescent="0.25">
      <c r="A20" s="102" t="s">
        <v>63</v>
      </c>
      <c r="B20" s="102"/>
      <c r="C20" s="102"/>
      <c r="D20" s="102"/>
      <c r="E20" s="103"/>
      <c r="F20" s="104"/>
      <c r="G20" s="103"/>
      <c r="H20" s="103"/>
      <c r="I20" s="103"/>
      <c r="J20" s="103"/>
      <c r="K20" s="103"/>
      <c r="L20" s="88"/>
    </row>
    <row r="21" spans="1:30" x14ac:dyDescent="0.25">
      <c r="A21" s="101" t="s">
        <v>64</v>
      </c>
      <c r="B21" s="102"/>
      <c r="C21" s="102"/>
      <c r="D21" s="102"/>
      <c r="E21" s="103"/>
      <c r="F21" s="104"/>
      <c r="G21" s="103"/>
      <c r="H21" s="103"/>
      <c r="I21" s="103"/>
      <c r="J21" s="103"/>
      <c r="K21" s="103"/>
      <c r="L21" s="88"/>
    </row>
    <row r="22" spans="1:30" x14ac:dyDescent="0.25">
      <c r="A22" s="101" t="s">
        <v>84</v>
      </c>
      <c r="B22" s="102"/>
      <c r="C22" s="102"/>
      <c r="D22" s="102"/>
      <c r="E22" s="103"/>
      <c r="F22" s="104"/>
      <c r="G22" s="103"/>
      <c r="H22" s="103"/>
      <c r="I22" s="103"/>
      <c r="J22" s="103"/>
      <c r="K22" s="103"/>
      <c r="L22" s="88"/>
    </row>
    <row r="23" spans="1:30" x14ac:dyDescent="0.25">
      <c r="A23" s="105" t="s">
        <v>65</v>
      </c>
      <c r="B23" s="102"/>
      <c r="C23" s="102"/>
      <c r="D23" s="102"/>
      <c r="E23" s="103"/>
      <c r="F23" s="104"/>
      <c r="G23" s="103"/>
      <c r="H23" s="103"/>
      <c r="I23" s="103"/>
      <c r="J23" s="103"/>
      <c r="K23" s="103"/>
      <c r="L23" s="88"/>
    </row>
    <row r="24" spans="1:30" x14ac:dyDescent="0.25">
      <c r="A24" s="105" t="s">
        <v>66</v>
      </c>
      <c r="B24" s="102"/>
      <c r="C24" s="102"/>
      <c r="D24" s="102"/>
      <c r="E24" s="103"/>
      <c r="F24" s="104"/>
      <c r="G24" s="103"/>
      <c r="H24" s="103"/>
      <c r="I24" s="103"/>
      <c r="J24" s="103"/>
      <c r="K24" s="103"/>
      <c r="L24" s="88"/>
    </row>
    <row r="25" spans="1:30" x14ac:dyDescent="0.25">
      <c r="A25" s="102"/>
      <c r="B25" s="102"/>
      <c r="C25" s="102"/>
      <c r="D25" s="102"/>
      <c r="E25" s="103"/>
      <c r="F25" s="104"/>
      <c r="G25" s="103"/>
      <c r="H25" s="103"/>
      <c r="I25" s="103"/>
      <c r="J25" s="103"/>
      <c r="K25" s="103"/>
      <c r="L25" s="88"/>
    </row>
    <row r="26" spans="1:30" x14ac:dyDescent="0.25">
      <c r="A26" s="102" t="s">
        <v>67</v>
      </c>
      <c r="B26" s="102"/>
      <c r="C26" s="102"/>
      <c r="D26" s="102"/>
      <c r="E26" s="103"/>
      <c r="F26" s="104"/>
      <c r="G26" s="103"/>
      <c r="H26" s="103"/>
      <c r="I26" s="103"/>
      <c r="J26" s="103"/>
      <c r="K26" s="103"/>
      <c r="L26" s="88"/>
    </row>
    <row r="27" spans="1:30" x14ac:dyDescent="0.25">
      <c r="A27" s="102"/>
      <c r="B27" s="102"/>
      <c r="C27" s="102"/>
      <c r="D27" s="102"/>
      <c r="E27" s="103"/>
      <c r="F27" s="104"/>
      <c r="G27" s="103"/>
      <c r="H27" s="103"/>
      <c r="I27" s="103"/>
      <c r="J27" s="103"/>
      <c r="K27" s="103"/>
      <c r="L27" s="88"/>
    </row>
    <row r="28" spans="1:30" x14ac:dyDescent="0.25">
      <c r="A28" s="102" t="s">
        <v>68</v>
      </c>
      <c r="B28" s="102"/>
      <c r="C28" s="102"/>
      <c r="D28" s="102"/>
      <c r="E28" s="103"/>
      <c r="F28" s="104"/>
      <c r="G28" s="103"/>
      <c r="H28" s="103"/>
      <c r="I28" s="103"/>
      <c r="J28" s="103"/>
      <c r="K28" s="103"/>
    </row>
    <row r="29" spans="1:30" x14ac:dyDescent="0.25">
      <c r="A29" s="102"/>
      <c r="B29" s="102"/>
      <c r="C29" s="102"/>
      <c r="D29" s="102"/>
      <c r="E29" s="103"/>
      <c r="F29" s="104"/>
      <c r="G29" s="103"/>
      <c r="H29" s="103"/>
      <c r="I29" s="103"/>
      <c r="J29" s="103"/>
      <c r="K29" s="103"/>
    </row>
    <row r="30" spans="1:30" ht="66.75" customHeight="1" x14ac:dyDescent="0.25">
      <c r="A30" s="166" t="s">
        <v>85</v>
      </c>
      <c r="B30" s="166"/>
      <c r="C30" s="166"/>
      <c r="D30" s="166"/>
      <c r="E30" s="166"/>
      <c r="F30" s="166"/>
      <c r="G30" s="166"/>
      <c r="H30" s="166"/>
      <c r="I30" s="166"/>
      <c r="J30" s="166"/>
      <c r="K30" s="166"/>
    </row>
  </sheetData>
  <protectedRanges>
    <protectedRange sqref="K12:K16" name="Rozstęp4_1_2_1"/>
    <protectedRange sqref="I12:I16" name="Rozstęp3_1_2_1"/>
    <protectedRange sqref="E12:G16" name="Rozstęp2_1_2_1"/>
  </protectedRanges>
  <mergeCells count="11">
    <mergeCell ref="B8:D8"/>
    <mergeCell ref="E8:J8"/>
    <mergeCell ref="D10:G10"/>
    <mergeCell ref="A17:E17"/>
    <mergeCell ref="A30:K30"/>
    <mergeCell ref="B1:D1"/>
    <mergeCell ref="F1:K1"/>
    <mergeCell ref="F2:H2"/>
    <mergeCell ref="B3:D7"/>
    <mergeCell ref="E5:J6"/>
    <mergeCell ref="E7:J7"/>
  </mergeCells>
  <conditionalFormatting sqref="E5 L5:M6">
    <cfRule type="expression" dxfId="227" priority="2">
      <formula>$E$5="Nie składamy oferty w zakresie przedmiotowego zadania"</formula>
    </cfRule>
  </conditionalFormatting>
  <conditionalFormatting sqref="E7 L7:M7">
    <cfRule type="expression" dxfId="22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18</v>
      </c>
      <c r="D10" s="164" t="str">
        <f ca="1">VLOOKUP(C10,Oferta!J41:K170,2)</f>
        <v>Chemioterapia  3</v>
      </c>
      <c r="E10" s="164"/>
      <c r="F10" s="164"/>
      <c r="G10" s="164"/>
      <c r="H10" s="69">
        <f ca="1">SUMIF(F12:F1302,"Razem",H12:H1302)</f>
        <v>0</v>
      </c>
      <c r="I10" s="69"/>
      <c r="J10" s="69">
        <f ca="1">SUMIF(F12:F1302,"Razem",J12:J1302)</f>
        <v>0</v>
      </c>
      <c r="K10" s="69"/>
      <c r="L10" s="60">
        <f>SUM(L11:L1796)</f>
        <v>0</v>
      </c>
      <c r="M10" s="60">
        <f>COUNTIF(M12:M1796,0)</f>
        <v>0</v>
      </c>
      <c r="N10" s="60">
        <f>COUNTIF(N12:N1796,0)</f>
        <v>0</v>
      </c>
      <c r="O10" s="60">
        <f>COUNTIF(O12:O1796,0)</f>
        <v>0</v>
      </c>
      <c r="P10" s="60">
        <f>COUNTIF(P12:P1796,0)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SUM(M12:M1796)</f>
        <v>3</v>
      </c>
      <c r="N11" s="60">
        <f>SUM(N12:N1796)</f>
        <v>3</v>
      </c>
      <c r="O11" s="60">
        <f>SUM(O12:O1796)</f>
        <v>3</v>
      </c>
      <c r="P11" s="60">
        <f>SUM(P12:P1796)</f>
        <v>3</v>
      </c>
      <c r="Q11" s="60">
        <f>SUM(M11:P11)</f>
        <v>12</v>
      </c>
      <c r="R11" s="60">
        <f>SUM(R12:R1796)</f>
        <v>0</v>
      </c>
      <c r="S11" s="60">
        <f>SUM(S12:S1796)</f>
        <v>0</v>
      </c>
      <c r="T11" s="60">
        <f>SUM(T12:T1796)</f>
        <v>0</v>
      </c>
    </row>
    <row r="12" spans="1:30" s="73" customFormat="1" ht="19.5" customHeight="1" x14ac:dyDescent="0.25">
      <c r="A12" s="89">
        <v>1</v>
      </c>
      <c r="B12" s="90" t="s">
        <v>529</v>
      </c>
      <c r="C12" s="90" t="s">
        <v>487</v>
      </c>
      <c r="D12" s="90">
        <v>200</v>
      </c>
      <c r="E12" s="91"/>
      <c r="F12" s="92"/>
      <c r="G12" s="93"/>
      <c r="H12" s="94">
        <f>ROUND(D12*G12,2)</f>
        <v>0</v>
      </c>
      <c r="I12" s="95"/>
      <c r="J12" s="94">
        <f>ROUND(H12*(1+I12),2)</f>
        <v>0</v>
      </c>
      <c r="K12" s="94"/>
      <c r="L12" s="96">
        <f>IF(LEN(H12)-IFERROR(SEARCH(",",H12,1),LEN(H12))&gt;2,1,0)</f>
        <v>0</v>
      </c>
      <c r="M12" s="71">
        <f t="shared" ref="M12:O14"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530</v>
      </c>
      <c r="C13" s="90" t="s">
        <v>476</v>
      </c>
      <c r="D13" s="90">
        <v>90000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531</v>
      </c>
      <c r="C14" s="90" t="s">
        <v>487</v>
      </c>
      <c r="D14" s="90">
        <v>800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21" customHeight="1" x14ac:dyDescent="0.25">
      <c r="A15" s="165"/>
      <c r="B15" s="165"/>
      <c r="C15" s="165"/>
      <c r="D15" s="165"/>
      <c r="E15" s="165"/>
      <c r="F15" s="98" t="s">
        <v>60</v>
      </c>
      <c r="G15" s="98" t="s">
        <v>61</v>
      </c>
      <c r="H15" s="99">
        <f ca="1">SUM(OFFSET($H$12,0,0,ROW()-12,1))</f>
        <v>0</v>
      </c>
      <c r="I15" s="100" t="s">
        <v>61</v>
      </c>
      <c r="J15" s="99">
        <f ca="1">SUM(OFFSET($J$12,0,0,ROW()-12,1))</f>
        <v>0</v>
      </c>
      <c r="K15" s="100" t="s">
        <v>61</v>
      </c>
      <c r="L15" s="88"/>
      <c r="M15" s="71"/>
      <c r="N15" s="71"/>
      <c r="O15" s="71"/>
      <c r="P15" s="71"/>
      <c r="Q15" s="71"/>
      <c r="R15" s="71"/>
      <c r="S15" s="71"/>
      <c r="T15" s="71"/>
      <c r="U15" s="71"/>
      <c r="V15" s="97"/>
      <c r="W15" s="72"/>
      <c r="X15" s="72"/>
      <c r="Y15" s="72"/>
      <c r="Z15" s="72"/>
      <c r="AA15" s="72"/>
      <c r="AB15" s="72"/>
      <c r="AC15" s="72"/>
      <c r="AD15" s="72"/>
    </row>
    <row r="16" spans="1:30" x14ac:dyDescent="0.25">
      <c r="A16" s="101" t="s">
        <v>62</v>
      </c>
      <c r="B16" s="102"/>
      <c r="C16" s="102"/>
      <c r="D16" s="102"/>
      <c r="E16" s="103"/>
      <c r="F16" s="104"/>
      <c r="G16" s="103"/>
      <c r="H16" s="103"/>
      <c r="I16" s="103"/>
      <c r="J16" s="103"/>
      <c r="K16" s="103"/>
      <c r="L16" s="88"/>
    </row>
    <row r="17" spans="1:12" x14ac:dyDescent="0.25">
      <c r="A17" s="102"/>
      <c r="B17" s="102"/>
      <c r="C17" s="102"/>
      <c r="D17" s="102"/>
      <c r="E17" s="103"/>
      <c r="F17" s="104"/>
      <c r="G17" s="103"/>
      <c r="H17" s="103"/>
      <c r="I17" s="103"/>
      <c r="J17" s="103"/>
      <c r="K17" s="103"/>
      <c r="L17" s="88"/>
    </row>
    <row r="18" spans="1:12" x14ac:dyDescent="0.25">
      <c r="A18" s="102" t="s">
        <v>63</v>
      </c>
      <c r="B18" s="102"/>
      <c r="C18" s="102"/>
      <c r="D18" s="102"/>
      <c r="E18" s="103"/>
      <c r="F18" s="104"/>
      <c r="G18" s="103"/>
      <c r="H18" s="103"/>
      <c r="I18" s="103"/>
      <c r="J18" s="103"/>
      <c r="K18" s="103"/>
      <c r="L18" s="88"/>
    </row>
    <row r="19" spans="1:12" x14ac:dyDescent="0.25">
      <c r="A19" s="101" t="s">
        <v>64</v>
      </c>
      <c r="B19" s="102"/>
      <c r="C19" s="102"/>
      <c r="D19" s="102"/>
      <c r="E19" s="103"/>
      <c r="F19" s="104"/>
      <c r="G19" s="103"/>
      <c r="H19" s="103"/>
      <c r="I19" s="103"/>
      <c r="J19" s="103"/>
      <c r="K19" s="103"/>
      <c r="L19" s="88"/>
    </row>
    <row r="20" spans="1:12" x14ac:dyDescent="0.25">
      <c r="A20" s="101" t="s">
        <v>84</v>
      </c>
      <c r="B20" s="102"/>
      <c r="C20" s="102"/>
      <c r="D20" s="102"/>
      <c r="E20" s="103"/>
      <c r="F20" s="104"/>
      <c r="G20" s="103"/>
      <c r="H20" s="103"/>
      <c r="I20" s="103"/>
      <c r="J20" s="103"/>
      <c r="K20" s="103"/>
      <c r="L20" s="88"/>
    </row>
    <row r="21" spans="1:12" x14ac:dyDescent="0.25">
      <c r="A21" s="105" t="s">
        <v>65</v>
      </c>
      <c r="B21" s="102"/>
      <c r="C21" s="102"/>
      <c r="D21" s="102"/>
      <c r="E21" s="103"/>
      <c r="F21" s="104"/>
      <c r="G21" s="103"/>
      <c r="H21" s="103"/>
      <c r="I21" s="103"/>
      <c r="J21" s="103"/>
      <c r="K21" s="103"/>
      <c r="L21" s="88"/>
    </row>
    <row r="22" spans="1:12" x14ac:dyDescent="0.25">
      <c r="A22" s="105" t="s">
        <v>66</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67</v>
      </c>
      <c r="B24" s="102"/>
      <c r="C24" s="102"/>
      <c r="D24" s="102"/>
      <c r="E24" s="103"/>
      <c r="F24" s="104"/>
      <c r="G24" s="103"/>
      <c r="H24" s="103"/>
      <c r="I24" s="103"/>
      <c r="J24" s="103"/>
      <c r="K24" s="103"/>
      <c r="L24" s="88"/>
    </row>
    <row r="25" spans="1:12" x14ac:dyDescent="0.25">
      <c r="A25" s="102"/>
      <c r="B25" s="102"/>
      <c r="C25" s="102"/>
      <c r="D25" s="102"/>
      <c r="E25" s="103"/>
      <c r="F25" s="104"/>
      <c r="G25" s="103"/>
      <c r="H25" s="103"/>
      <c r="I25" s="103"/>
      <c r="J25" s="103"/>
      <c r="K25" s="103"/>
      <c r="L25" s="88"/>
    </row>
    <row r="26" spans="1:12" x14ac:dyDescent="0.25">
      <c r="A26" s="102" t="s">
        <v>68</v>
      </c>
      <c r="B26" s="102"/>
      <c r="C26" s="102"/>
      <c r="D26" s="102"/>
      <c r="E26" s="103"/>
      <c r="F26" s="104"/>
      <c r="G26" s="103"/>
      <c r="H26" s="103"/>
      <c r="I26" s="103"/>
      <c r="J26" s="103"/>
      <c r="K26" s="103"/>
    </row>
    <row r="27" spans="1:12" x14ac:dyDescent="0.25">
      <c r="A27" s="102"/>
      <c r="B27" s="102"/>
      <c r="C27" s="102"/>
      <c r="D27" s="102"/>
      <c r="E27" s="103"/>
      <c r="F27" s="104"/>
      <c r="G27" s="103"/>
      <c r="H27" s="103"/>
      <c r="I27" s="103"/>
      <c r="J27" s="103"/>
      <c r="K27" s="103"/>
    </row>
    <row r="28" spans="1:12" ht="66.75" customHeight="1" x14ac:dyDescent="0.25">
      <c r="A28" s="166" t="s">
        <v>85</v>
      </c>
      <c r="B28" s="166"/>
      <c r="C28" s="166"/>
      <c r="D28" s="166"/>
      <c r="E28" s="166"/>
      <c r="F28" s="166"/>
      <c r="G28" s="166"/>
      <c r="H28" s="166"/>
      <c r="I28" s="166"/>
      <c r="J28" s="166"/>
      <c r="K28" s="166"/>
    </row>
  </sheetData>
  <protectedRanges>
    <protectedRange sqref="K12:K14" name="Rozstęp4_1_2_1"/>
    <protectedRange sqref="I12:I14" name="Rozstęp3_1_2_1"/>
    <protectedRange sqref="E12:G14" name="Rozstęp2_1_2_1"/>
  </protectedRanges>
  <mergeCells count="11">
    <mergeCell ref="B8:D8"/>
    <mergeCell ref="E8:J8"/>
    <mergeCell ref="D10:G10"/>
    <mergeCell ref="A15:E15"/>
    <mergeCell ref="A28:K28"/>
    <mergeCell ref="B1:D1"/>
    <mergeCell ref="F1:K1"/>
    <mergeCell ref="F2:H2"/>
    <mergeCell ref="B3:D7"/>
    <mergeCell ref="E5:J6"/>
    <mergeCell ref="E7:J7"/>
  </mergeCells>
  <conditionalFormatting sqref="E5 L5:M6">
    <cfRule type="expression" dxfId="225" priority="2">
      <formula>$E$5="Nie składamy oferty w zakresie przedmiotowego zadania"</formula>
    </cfRule>
  </conditionalFormatting>
  <conditionalFormatting sqref="E7 L7:M7">
    <cfRule type="expression" dxfId="22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A106" sqref="A106"/>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t="str">
        <f ca="1">"Numer referencyjny nadany sprawie przez Zamawiającego: DO/DZ–381–1–32/22          Załącznik nr 2."&amp;C10&amp;" do SWZ"</f>
        <v>Numer referencyjny nadany sprawie przez Zamawiającego: DO/DZ–381–1–32/22          Załącznik nr 2.   1 do SWZ</v>
      </c>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v>
      </c>
      <c r="D10" s="164" t="str">
        <f ca="1">VLOOKUP(C10,Oferta!J41:K170,2)</f>
        <v>Aciclovir</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475</v>
      </c>
      <c r="C12" s="90" t="s">
        <v>476</v>
      </c>
      <c r="D12" s="90">
        <v>27000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59" priority="2">
      <formula>$E$5="Nie składamy oferty w zakresie przedmiotowego zadania"</formula>
    </cfRule>
  </conditionalFormatting>
  <conditionalFormatting sqref="E7 L7:M7">
    <cfRule type="expression" dxfId="25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19</v>
      </c>
      <c r="D10" s="164" t="str">
        <f ca="1">VLOOKUP(C10,Oferta!J41:K170,2)</f>
        <v>Chemioterapia  4</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532</v>
      </c>
      <c r="C12" s="90" t="s">
        <v>487</v>
      </c>
      <c r="D12" s="90">
        <v>280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533</v>
      </c>
      <c r="C13" s="90" t="s">
        <v>487</v>
      </c>
      <c r="D13" s="90">
        <v>403.2</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223" priority="2">
      <formula>$E$5="Nie składamy oferty w zakresie przedmiotowego zadania"</formula>
    </cfRule>
  </conditionalFormatting>
  <conditionalFormatting sqref="E7 L7:M7">
    <cfRule type="expression" dxfId="22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20</v>
      </c>
      <c r="D10" s="164" t="str">
        <f ca="1">VLOOKUP(C10,Oferta!J41:K170,2)</f>
        <v>Chemioterapia  5</v>
      </c>
      <c r="E10" s="164"/>
      <c r="F10" s="164"/>
      <c r="G10" s="164"/>
      <c r="H10" s="69">
        <f ca="1">SUMIF(F12:F1305,"Razem",H12:H1305)</f>
        <v>0</v>
      </c>
      <c r="I10" s="69"/>
      <c r="J10" s="69">
        <f ca="1">SUMIF(F12:F1305,"Razem",J12:J1305)</f>
        <v>0</v>
      </c>
      <c r="K10" s="69"/>
      <c r="L10" s="60">
        <f>SUM(L11:L1799)</f>
        <v>0</v>
      </c>
      <c r="M10" s="60">
        <f>COUNTIF(M12:M1799,0)</f>
        <v>0</v>
      </c>
      <c r="N10" s="60">
        <f>COUNTIF(N12:N1799,0)</f>
        <v>0</v>
      </c>
      <c r="O10" s="60">
        <f>COUNTIF(O12:O1799,0)</f>
        <v>0</v>
      </c>
      <c r="P10" s="60">
        <f>COUNTIF(P12:P1799,0)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SUM(M12:M1799)</f>
        <v>6</v>
      </c>
      <c r="N11" s="60">
        <f>SUM(N12:N1799)</f>
        <v>6</v>
      </c>
      <c r="O11" s="60">
        <f>SUM(O12:O1799)</f>
        <v>6</v>
      </c>
      <c r="P11" s="60">
        <f>SUM(P12:P1799)</f>
        <v>6</v>
      </c>
      <c r="Q11" s="60">
        <f>SUM(M11:P11)</f>
        <v>24</v>
      </c>
      <c r="R11" s="60">
        <f>SUM(R12:R1799)</f>
        <v>0</v>
      </c>
      <c r="S11" s="60">
        <f>SUM(S12:S1799)</f>
        <v>0</v>
      </c>
      <c r="T11" s="60">
        <f>SUM(T12:T1799)</f>
        <v>0</v>
      </c>
    </row>
    <row r="12" spans="1:30" s="73" customFormat="1" ht="42.75" x14ac:dyDescent="0.25">
      <c r="A12" s="89">
        <v>1</v>
      </c>
      <c r="B12" s="90" t="s">
        <v>534</v>
      </c>
      <c r="C12" s="90" t="s">
        <v>505</v>
      </c>
      <c r="D12" s="90">
        <v>100</v>
      </c>
      <c r="E12" s="91"/>
      <c r="F12" s="92"/>
      <c r="G12" s="93"/>
      <c r="H12" s="94">
        <f t="shared" ref="H12:H17" si="0">ROUND(D12*G12,2)</f>
        <v>0</v>
      </c>
      <c r="I12" s="95"/>
      <c r="J12" s="94">
        <f t="shared" ref="J12:J17" si="1">ROUND(H12*(1+I12),2)</f>
        <v>0</v>
      </c>
      <c r="K12" s="94"/>
      <c r="L12" s="96">
        <f t="shared" ref="L12:L17" si="2">IF(LEN(H12)-IFERROR(SEARCH(",",H12,1),LEN(H12))&gt;2,1,0)</f>
        <v>0</v>
      </c>
      <c r="M12" s="71">
        <f t="shared" ref="M12:O17" si="3">IF(ISBLANK(E12),1,0)</f>
        <v>1</v>
      </c>
      <c r="N12" s="71">
        <f t="shared" si="3"/>
        <v>1</v>
      </c>
      <c r="O12" s="71">
        <f t="shared" si="3"/>
        <v>1</v>
      </c>
      <c r="P12" s="71">
        <f t="shared" ref="P12:P17" si="4">IF(ISBLANK(I12),1,0)</f>
        <v>1</v>
      </c>
      <c r="Q12" s="71"/>
      <c r="R12" s="71">
        <f t="shared" ref="R12:R17" si="5">IF(ISNUMBER(H12),0,1)</f>
        <v>0</v>
      </c>
      <c r="S12" s="71">
        <f t="shared" ref="S12:S17" si="6">IF(I12=0.08,0,IF(I12=0.23,0,IF(I12=0.05,0,IF(I12=0,0,1))))</f>
        <v>0</v>
      </c>
      <c r="T12" s="70">
        <f t="shared" ref="T12:T17" si="7">IF(ISERROR(IF(LEN(G12)-FIND(",",G12)&gt;4,1,0)),0,IF(LEN(G12)-FIND(",",G12)&gt;4,1,0))</f>
        <v>0</v>
      </c>
      <c r="U12" s="71"/>
      <c r="V12" s="97"/>
      <c r="W12" s="72"/>
      <c r="X12" s="72"/>
      <c r="Y12" s="72"/>
      <c r="Z12" s="72"/>
      <c r="AA12" s="72"/>
      <c r="AB12" s="72"/>
      <c r="AC12" s="72"/>
      <c r="AD12" s="72"/>
    </row>
    <row r="13" spans="1:30" s="73" customFormat="1" ht="28.5" x14ac:dyDescent="0.25">
      <c r="A13" s="89">
        <v>2</v>
      </c>
      <c r="B13" s="90" t="s">
        <v>535</v>
      </c>
      <c r="C13" s="90" t="s">
        <v>487</v>
      </c>
      <c r="D13" s="90">
        <v>15</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536</v>
      </c>
      <c r="C14" s="90" t="s">
        <v>476</v>
      </c>
      <c r="D14" s="90">
        <v>360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537</v>
      </c>
      <c r="C15" s="90" t="s">
        <v>476</v>
      </c>
      <c r="D15" s="90">
        <v>200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28.5" x14ac:dyDescent="0.25">
      <c r="A16" s="89">
        <v>5</v>
      </c>
      <c r="B16" s="90" t="s">
        <v>538</v>
      </c>
      <c r="C16" s="90" t="s">
        <v>487</v>
      </c>
      <c r="D16" s="90">
        <v>450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539</v>
      </c>
      <c r="C17" s="90" t="s">
        <v>540</v>
      </c>
      <c r="D17" s="90">
        <v>60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1" customHeight="1" x14ac:dyDescent="0.25">
      <c r="A18" s="165"/>
      <c r="B18" s="165"/>
      <c r="C18" s="165"/>
      <c r="D18" s="165"/>
      <c r="E18" s="165"/>
      <c r="F18" s="98" t="s">
        <v>60</v>
      </c>
      <c r="G18" s="98" t="s">
        <v>61</v>
      </c>
      <c r="H18" s="99">
        <f ca="1">SUM(OFFSET($H$12,0,0,ROW()-12,1))</f>
        <v>0</v>
      </c>
      <c r="I18" s="100" t="s">
        <v>61</v>
      </c>
      <c r="J18" s="99">
        <f ca="1">SUM(OFFSET($J$12,0,0,ROW()-12,1))</f>
        <v>0</v>
      </c>
      <c r="K18" s="100" t="s">
        <v>61</v>
      </c>
      <c r="L18" s="88"/>
      <c r="M18" s="71"/>
      <c r="N18" s="71"/>
      <c r="O18" s="71"/>
      <c r="P18" s="71"/>
      <c r="Q18" s="71"/>
      <c r="R18" s="71"/>
      <c r="S18" s="71"/>
      <c r="T18" s="71"/>
      <c r="U18" s="71"/>
      <c r="V18" s="97"/>
      <c r="W18" s="72"/>
      <c r="X18" s="72"/>
      <c r="Y18" s="72"/>
      <c r="Z18" s="72"/>
      <c r="AA18" s="72"/>
      <c r="AB18" s="72"/>
      <c r="AC18" s="72"/>
      <c r="AD18" s="72"/>
    </row>
    <row r="19" spans="1:30" x14ac:dyDescent="0.25">
      <c r="A19" s="101" t="s">
        <v>62</v>
      </c>
      <c r="B19" s="102"/>
      <c r="C19" s="102"/>
      <c r="D19" s="102"/>
      <c r="E19" s="103"/>
      <c r="F19" s="104"/>
      <c r="G19" s="103"/>
      <c r="H19" s="103"/>
      <c r="I19" s="103"/>
      <c r="J19" s="103"/>
      <c r="K19" s="103"/>
      <c r="L19" s="88"/>
    </row>
    <row r="20" spans="1:30" x14ac:dyDescent="0.25">
      <c r="A20" s="102"/>
      <c r="B20" s="102"/>
      <c r="C20" s="102"/>
      <c r="D20" s="102"/>
      <c r="E20" s="103"/>
      <c r="F20" s="104"/>
      <c r="G20" s="103"/>
      <c r="H20" s="103"/>
      <c r="I20" s="103"/>
      <c r="J20" s="103"/>
      <c r="K20" s="103"/>
      <c r="L20" s="88"/>
    </row>
    <row r="21" spans="1:30" x14ac:dyDescent="0.25">
      <c r="A21" s="102" t="s">
        <v>63</v>
      </c>
      <c r="B21" s="102"/>
      <c r="C21" s="102"/>
      <c r="D21" s="102"/>
      <c r="E21" s="103"/>
      <c r="F21" s="104"/>
      <c r="G21" s="103"/>
      <c r="H21" s="103"/>
      <c r="I21" s="103"/>
      <c r="J21" s="103"/>
      <c r="K21" s="103"/>
      <c r="L21" s="88"/>
    </row>
    <row r="22" spans="1:30" x14ac:dyDescent="0.25">
      <c r="A22" s="101" t="s">
        <v>64</v>
      </c>
      <c r="B22" s="102"/>
      <c r="C22" s="102"/>
      <c r="D22" s="102"/>
      <c r="E22" s="103"/>
      <c r="F22" s="104"/>
      <c r="G22" s="103"/>
      <c r="H22" s="103"/>
      <c r="I22" s="103"/>
      <c r="J22" s="103"/>
      <c r="K22" s="103"/>
      <c r="L22" s="88"/>
    </row>
    <row r="23" spans="1:30" x14ac:dyDescent="0.25">
      <c r="A23" s="101" t="s">
        <v>84</v>
      </c>
      <c r="B23" s="102"/>
      <c r="C23" s="102"/>
      <c r="D23" s="102"/>
      <c r="E23" s="103"/>
      <c r="F23" s="104"/>
      <c r="G23" s="103"/>
      <c r="H23" s="103"/>
      <c r="I23" s="103"/>
      <c r="J23" s="103"/>
      <c r="K23" s="103"/>
      <c r="L23" s="88"/>
    </row>
    <row r="24" spans="1:30" x14ac:dyDescent="0.25">
      <c r="A24" s="105" t="s">
        <v>65</v>
      </c>
      <c r="B24" s="102"/>
      <c r="C24" s="102"/>
      <c r="D24" s="102"/>
      <c r="E24" s="103"/>
      <c r="F24" s="104"/>
      <c r="G24" s="103"/>
      <c r="H24" s="103"/>
      <c r="I24" s="103"/>
      <c r="J24" s="103"/>
      <c r="K24" s="103"/>
      <c r="L24" s="88"/>
    </row>
    <row r="25" spans="1:30" x14ac:dyDescent="0.25">
      <c r="A25" s="105" t="s">
        <v>66</v>
      </c>
      <c r="B25" s="102"/>
      <c r="C25" s="102"/>
      <c r="D25" s="102"/>
      <c r="E25" s="103"/>
      <c r="F25" s="104"/>
      <c r="G25" s="103"/>
      <c r="H25" s="103"/>
      <c r="I25" s="103"/>
      <c r="J25" s="103"/>
      <c r="K25" s="103"/>
      <c r="L25" s="88"/>
    </row>
    <row r="26" spans="1:30" x14ac:dyDescent="0.25">
      <c r="A26" s="102"/>
      <c r="B26" s="102"/>
      <c r="C26" s="102"/>
      <c r="D26" s="102"/>
      <c r="E26" s="103"/>
      <c r="F26" s="104"/>
      <c r="G26" s="103"/>
      <c r="H26" s="103"/>
      <c r="I26" s="103"/>
      <c r="J26" s="103"/>
      <c r="K26" s="103"/>
      <c r="L26" s="88"/>
    </row>
    <row r="27" spans="1:30" x14ac:dyDescent="0.25">
      <c r="A27" s="102" t="s">
        <v>67</v>
      </c>
      <c r="B27" s="102"/>
      <c r="C27" s="102"/>
      <c r="D27" s="102"/>
      <c r="E27" s="103"/>
      <c r="F27" s="104"/>
      <c r="G27" s="103"/>
      <c r="H27" s="103"/>
      <c r="I27" s="103"/>
      <c r="J27" s="103"/>
      <c r="K27" s="103"/>
      <c r="L27" s="88"/>
    </row>
    <row r="28" spans="1:30" x14ac:dyDescent="0.25">
      <c r="A28" s="102"/>
      <c r="B28" s="102"/>
      <c r="C28" s="102"/>
      <c r="D28" s="102"/>
      <c r="E28" s="103"/>
      <c r="F28" s="104"/>
      <c r="G28" s="103"/>
      <c r="H28" s="103"/>
      <c r="I28" s="103"/>
      <c r="J28" s="103"/>
      <c r="K28" s="103"/>
      <c r="L28" s="88"/>
    </row>
    <row r="29" spans="1:30" x14ac:dyDescent="0.25">
      <c r="A29" s="102" t="s">
        <v>68</v>
      </c>
      <c r="B29" s="102"/>
      <c r="C29" s="102"/>
      <c r="D29" s="102"/>
      <c r="E29" s="103"/>
      <c r="F29" s="104"/>
      <c r="G29" s="103"/>
      <c r="H29" s="103"/>
      <c r="I29" s="103"/>
      <c r="J29" s="103"/>
      <c r="K29" s="103"/>
    </row>
    <row r="30" spans="1:30" x14ac:dyDescent="0.25">
      <c r="A30" s="102"/>
      <c r="B30" s="102"/>
      <c r="C30" s="102"/>
      <c r="D30" s="102"/>
      <c r="E30" s="103"/>
      <c r="F30" s="104"/>
      <c r="G30" s="103"/>
      <c r="H30" s="103"/>
      <c r="I30" s="103"/>
      <c r="J30" s="103"/>
      <c r="K30" s="103"/>
    </row>
    <row r="31" spans="1:30" ht="66.75" customHeight="1" x14ac:dyDescent="0.25">
      <c r="A31" s="166" t="s">
        <v>85</v>
      </c>
      <c r="B31" s="166"/>
      <c r="C31" s="166"/>
      <c r="D31" s="166"/>
      <c r="E31" s="166"/>
      <c r="F31" s="166"/>
      <c r="G31" s="166"/>
      <c r="H31" s="166"/>
      <c r="I31" s="166"/>
      <c r="J31" s="166"/>
      <c r="K31" s="166"/>
    </row>
  </sheetData>
  <protectedRanges>
    <protectedRange sqref="K12:K17" name="Rozstęp4_1_2_1"/>
    <protectedRange sqref="I12:I17" name="Rozstęp3_1_2_1"/>
    <protectedRange sqref="E12:G17" name="Rozstęp2_1_2_1"/>
  </protectedRanges>
  <mergeCells count="11">
    <mergeCell ref="B8:D8"/>
    <mergeCell ref="E8:J8"/>
    <mergeCell ref="D10:G10"/>
    <mergeCell ref="A18:E18"/>
    <mergeCell ref="A31:K31"/>
    <mergeCell ref="B1:D1"/>
    <mergeCell ref="F1:K1"/>
    <mergeCell ref="F2:H2"/>
    <mergeCell ref="B3:D7"/>
    <mergeCell ref="E5:J6"/>
    <mergeCell ref="E7:J7"/>
  </mergeCells>
  <conditionalFormatting sqref="E5 L5:M6">
    <cfRule type="expression" dxfId="221" priority="2">
      <formula>$E$5="Nie składamy oferty w zakresie przedmiotowego zadania"</formula>
    </cfRule>
  </conditionalFormatting>
  <conditionalFormatting sqref="E7 L7:M7">
    <cfRule type="expression" dxfId="22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21</v>
      </c>
      <c r="D10" s="164" t="str">
        <f ca="1">VLOOKUP(C10,Oferta!J41:K170,2)</f>
        <v>Chemioterapia  6</v>
      </c>
      <c r="E10" s="164"/>
      <c r="F10" s="164"/>
      <c r="G10" s="164"/>
      <c r="H10" s="69">
        <f ca="1">SUMIF(F12:F1303,"Razem",H12:H1303)</f>
        <v>0</v>
      </c>
      <c r="I10" s="69"/>
      <c r="J10" s="69">
        <f ca="1">SUMIF(F12:F1303,"Razem",J12:J1303)</f>
        <v>0</v>
      </c>
      <c r="K10" s="69"/>
      <c r="L10" s="60">
        <f>SUM(L11:L1797)</f>
        <v>0</v>
      </c>
      <c r="M10" s="60">
        <f>COUNTIF(M12:M1797,0)</f>
        <v>0</v>
      </c>
      <c r="N10" s="60">
        <f>COUNTIF(N12:N1797,0)</f>
        <v>0</v>
      </c>
      <c r="O10" s="60">
        <f>COUNTIF(O12:O1797,0)</f>
        <v>0</v>
      </c>
      <c r="P10" s="60">
        <f>COUNTIF(P12:P1797,0)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SUM(M12:M1797)</f>
        <v>4</v>
      </c>
      <c r="N11" s="60">
        <f>SUM(N12:N1797)</f>
        <v>4</v>
      </c>
      <c r="O11" s="60">
        <f>SUM(O12:O1797)</f>
        <v>4</v>
      </c>
      <c r="P11" s="60">
        <f>SUM(P12:P1797)</f>
        <v>4</v>
      </c>
      <c r="Q11" s="60">
        <f>SUM(M11:P11)</f>
        <v>16</v>
      </c>
      <c r="R11" s="60">
        <f>SUM(R12:R1797)</f>
        <v>0</v>
      </c>
      <c r="S11" s="60">
        <f>SUM(S12:S1797)</f>
        <v>0</v>
      </c>
      <c r="T11" s="60">
        <f>SUM(T12:T1797)</f>
        <v>0</v>
      </c>
    </row>
    <row r="12" spans="1:30" s="73" customFormat="1" ht="14.25" x14ac:dyDescent="0.25">
      <c r="A12" s="89">
        <v>1</v>
      </c>
      <c r="B12" s="90" t="s">
        <v>541</v>
      </c>
      <c r="C12" s="90" t="s">
        <v>476</v>
      </c>
      <c r="D12" s="90">
        <v>15</v>
      </c>
      <c r="E12" s="91"/>
      <c r="F12" s="92"/>
      <c r="G12" s="93"/>
      <c r="H12" s="94">
        <f>ROUND(D12*G12,2)</f>
        <v>0</v>
      </c>
      <c r="I12" s="95"/>
      <c r="J12" s="94">
        <f>ROUND(H12*(1+I12),2)</f>
        <v>0</v>
      </c>
      <c r="K12" s="94"/>
      <c r="L12" s="96">
        <f>IF(LEN(H12)-IFERROR(SEARCH(",",H12,1),LEN(H12))&gt;2,1,0)</f>
        <v>0</v>
      </c>
      <c r="M12" s="71">
        <f t="shared" ref="M12:O15"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42.75" x14ac:dyDescent="0.25">
      <c r="A13" s="89">
        <v>2</v>
      </c>
      <c r="B13" s="90" t="s">
        <v>542</v>
      </c>
      <c r="C13" s="90" t="s">
        <v>487</v>
      </c>
      <c r="D13" s="90">
        <v>35</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4.25" x14ac:dyDescent="0.25">
      <c r="A14" s="89">
        <v>3</v>
      </c>
      <c r="B14" s="90" t="s">
        <v>543</v>
      </c>
      <c r="C14" s="90" t="s">
        <v>476</v>
      </c>
      <c r="D14" s="90">
        <v>300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14.25" x14ac:dyDescent="0.25">
      <c r="A15" s="89">
        <v>4</v>
      </c>
      <c r="B15" s="90" t="s">
        <v>544</v>
      </c>
      <c r="C15" s="90" t="s">
        <v>476</v>
      </c>
      <c r="D15" s="90">
        <v>600</v>
      </c>
      <c r="E15" s="91"/>
      <c r="F15" s="92"/>
      <c r="G15" s="93"/>
      <c r="H15" s="94">
        <f>ROUND(D15*G15,2)</f>
        <v>0</v>
      </c>
      <c r="I15" s="95"/>
      <c r="J15" s="94">
        <f>ROUND(H15*(1+I15),2)</f>
        <v>0</v>
      </c>
      <c r="K15" s="94"/>
      <c r="L15" s="96">
        <f>IF(LEN(H15)-IFERROR(SEARCH(",",H15,1),LEN(H15))&gt;2,1,0)</f>
        <v>0</v>
      </c>
      <c r="M15" s="71">
        <f t="shared" si="0"/>
        <v>1</v>
      </c>
      <c r="N15" s="71">
        <f t="shared" si="0"/>
        <v>1</v>
      </c>
      <c r="O15" s="71">
        <f t="shared" si="0"/>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21" customHeight="1" x14ac:dyDescent="0.25">
      <c r="A16" s="165"/>
      <c r="B16" s="165"/>
      <c r="C16" s="165"/>
      <c r="D16" s="165"/>
      <c r="E16" s="165"/>
      <c r="F16" s="98" t="s">
        <v>60</v>
      </c>
      <c r="G16" s="98" t="s">
        <v>61</v>
      </c>
      <c r="H16" s="99">
        <f ca="1">SUM(OFFSET($H$12,0,0,ROW()-12,1))</f>
        <v>0</v>
      </c>
      <c r="I16" s="100" t="s">
        <v>61</v>
      </c>
      <c r="J16" s="99">
        <f ca="1">SUM(OFFSET($J$12,0,0,ROW()-12,1))</f>
        <v>0</v>
      </c>
      <c r="K16" s="100" t="s">
        <v>61</v>
      </c>
      <c r="L16" s="88"/>
      <c r="M16" s="71"/>
      <c r="N16" s="71"/>
      <c r="O16" s="71"/>
      <c r="P16" s="71"/>
      <c r="Q16" s="71"/>
      <c r="R16" s="71"/>
      <c r="S16" s="71"/>
      <c r="T16" s="71"/>
      <c r="U16" s="71"/>
      <c r="V16" s="97"/>
      <c r="W16" s="72"/>
      <c r="X16" s="72"/>
      <c r="Y16" s="72"/>
      <c r="Z16" s="72"/>
      <c r="AA16" s="72"/>
      <c r="AB16" s="72"/>
      <c r="AC16" s="72"/>
      <c r="AD16" s="72"/>
    </row>
    <row r="17" spans="1:12" x14ac:dyDescent="0.25">
      <c r="A17" s="101" t="s">
        <v>62</v>
      </c>
      <c r="B17" s="102"/>
      <c r="C17" s="102"/>
      <c r="D17" s="102"/>
      <c r="E17" s="103"/>
      <c r="F17" s="104"/>
      <c r="G17" s="103"/>
      <c r="H17" s="103"/>
      <c r="I17" s="103"/>
      <c r="J17" s="103"/>
      <c r="K17" s="103"/>
      <c r="L17" s="88"/>
    </row>
    <row r="18" spans="1:12" x14ac:dyDescent="0.25">
      <c r="A18" s="102"/>
      <c r="B18" s="102"/>
      <c r="C18" s="102"/>
      <c r="D18" s="102"/>
      <c r="E18" s="103"/>
      <c r="F18" s="104"/>
      <c r="G18" s="103"/>
      <c r="H18" s="103"/>
      <c r="I18" s="103"/>
      <c r="J18" s="103"/>
      <c r="K18" s="103"/>
      <c r="L18" s="88"/>
    </row>
    <row r="19" spans="1:12" x14ac:dyDescent="0.25">
      <c r="A19" s="102" t="s">
        <v>63</v>
      </c>
      <c r="B19" s="102"/>
      <c r="C19" s="102"/>
      <c r="D19" s="102"/>
      <c r="E19" s="103"/>
      <c r="F19" s="104"/>
      <c r="G19" s="103"/>
      <c r="H19" s="103"/>
      <c r="I19" s="103"/>
      <c r="J19" s="103"/>
      <c r="K19" s="103"/>
      <c r="L19" s="88"/>
    </row>
    <row r="20" spans="1:12" x14ac:dyDescent="0.25">
      <c r="A20" s="101" t="s">
        <v>64</v>
      </c>
      <c r="B20" s="102"/>
      <c r="C20" s="102"/>
      <c r="D20" s="102"/>
      <c r="E20" s="103"/>
      <c r="F20" s="104"/>
      <c r="G20" s="103"/>
      <c r="H20" s="103"/>
      <c r="I20" s="103"/>
      <c r="J20" s="103"/>
      <c r="K20" s="103"/>
      <c r="L20" s="88"/>
    </row>
    <row r="21" spans="1:12" x14ac:dyDescent="0.25">
      <c r="A21" s="101" t="s">
        <v>84</v>
      </c>
      <c r="B21" s="102"/>
      <c r="C21" s="102"/>
      <c r="D21" s="102"/>
      <c r="E21" s="103"/>
      <c r="F21" s="104"/>
      <c r="G21" s="103"/>
      <c r="H21" s="103"/>
      <c r="I21" s="103"/>
      <c r="J21" s="103"/>
      <c r="K21" s="103"/>
      <c r="L21" s="88"/>
    </row>
    <row r="22" spans="1:12" x14ac:dyDescent="0.25">
      <c r="A22" s="105" t="s">
        <v>65</v>
      </c>
      <c r="B22" s="102"/>
      <c r="C22" s="102"/>
      <c r="D22" s="102"/>
      <c r="E22" s="103"/>
      <c r="F22" s="104"/>
      <c r="G22" s="103"/>
      <c r="H22" s="103"/>
      <c r="I22" s="103"/>
      <c r="J22" s="103"/>
      <c r="K22" s="103"/>
      <c r="L22" s="88"/>
    </row>
    <row r="23" spans="1:12" x14ac:dyDescent="0.25">
      <c r="A23" s="105" t="s">
        <v>66</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67</v>
      </c>
      <c r="B25" s="102"/>
      <c r="C25" s="102"/>
      <c r="D25" s="102"/>
      <c r="E25" s="103"/>
      <c r="F25" s="104"/>
      <c r="G25" s="103"/>
      <c r="H25" s="103"/>
      <c r="I25" s="103"/>
      <c r="J25" s="103"/>
      <c r="K25" s="103"/>
      <c r="L25" s="88"/>
    </row>
    <row r="26" spans="1:12" x14ac:dyDescent="0.25">
      <c r="A26" s="102"/>
      <c r="B26" s="102"/>
      <c r="C26" s="102"/>
      <c r="D26" s="102"/>
      <c r="E26" s="103"/>
      <c r="F26" s="104"/>
      <c r="G26" s="103"/>
      <c r="H26" s="103"/>
      <c r="I26" s="103"/>
      <c r="J26" s="103"/>
      <c r="K26" s="103"/>
      <c r="L26" s="88"/>
    </row>
    <row r="27" spans="1:12" x14ac:dyDescent="0.25">
      <c r="A27" s="102" t="s">
        <v>68</v>
      </c>
      <c r="B27" s="102"/>
      <c r="C27" s="102"/>
      <c r="D27" s="102"/>
      <c r="E27" s="103"/>
      <c r="F27" s="104"/>
      <c r="G27" s="103"/>
      <c r="H27" s="103"/>
      <c r="I27" s="103"/>
      <c r="J27" s="103"/>
      <c r="K27" s="103"/>
    </row>
    <row r="28" spans="1:12" x14ac:dyDescent="0.25">
      <c r="A28" s="102"/>
      <c r="B28" s="102"/>
      <c r="C28" s="102"/>
      <c r="D28" s="102"/>
      <c r="E28" s="103"/>
      <c r="F28" s="104"/>
      <c r="G28" s="103"/>
      <c r="H28" s="103"/>
      <c r="I28" s="103"/>
      <c r="J28" s="103"/>
      <c r="K28" s="103"/>
    </row>
    <row r="29" spans="1:12" ht="66.75" customHeight="1" x14ac:dyDescent="0.25">
      <c r="A29" s="166" t="s">
        <v>85</v>
      </c>
      <c r="B29" s="166"/>
      <c r="C29" s="166"/>
      <c r="D29" s="166"/>
      <c r="E29" s="166"/>
      <c r="F29" s="166"/>
      <c r="G29" s="166"/>
      <c r="H29" s="166"/>
      <c r="I29" s="166"/>
      <c r="J29" s="166"/>
      <c r="K29" s="166"/>
    </row>
  </sheetData>
  <protectedRanges>
    <protectedRange sqref="K12:K15" name="Rozstęp4_1_2_1"/>
    <protectedRange sqref="I12:I15" name="Rozstęp3_1_2_1"/>
    <protectedRange sqref="E12:G15" name="Rozstęp2_1_2_1"/>
  </protectedRanges>
  <mergeCells count="11">
    <mergeCell ref="B8:D8"/>
    <mergeCell ref="E8:J8"/>
    <mergeCell ref="D10:G10"/>
    <mergeCell ref="A16:E16"/>
    <mergeCell ref="A29:K29"/>
    <mergeCell ref="B1:D1"/>
    <mergeCell ref="F1:K1"/>
    <mergeCell ref="F2:H2"/>
    <mergeCell ref="B3:D7"/>
    <mergeCell ref="E5:J6"/>
    <mergeCell ref="E7:J7"/>
  </mergeCells>
  <conditionalFormatting sqref="E5 L5:M6">
    <cfRule type="expression" dxfId="219" priority="2">
      <formula>$E$5="Nie składamy oferty w zakresie przedmiotowego zadania"</formula>
    </cfRule>
  </conditionalFormatting>
  <conditionalFormatting sqref="E7 L7:M7">
    <cfRule type="expression" dxfId="21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22</v>
      </c>
      <c r="D10" s="164" t="str">
        <f ca="1">VLOOKUP(C10,Oferta!J41:K170,2)</f>
        <v>Chemioterapia  7</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545</v>
      </c>
      <c r="C12" s="90" t="s">
        <v>487</v>
      </c>
      <c r="D12" s="90">
        <v>25</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546</v>
      </c>
      <c r="C13" s="90" t="s">
        <v>476</v>
      </c>
      <c r="D13" s="90">
        <v>3640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217" priority="2">
      <formula>$E$5="Nie składamy oferty w zakresie przedmiotowego zadania"</formula>
    </cfRule>
  </conditionalFormatting>
  <conditionalFormatting sqref="E7 L7:M7">
    <cfRule type="expression" dxfId="21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23</v>
      </c>
      <c r="D10" s="164" t="str">
        <f ca="1">VLOOKUP(C10,Oferta!J41:K170,2)</f>
        <v>Chemioterapia  8</v>
      </c>
      <c r="E10" s="164"/>
      <c r="F10" s="164"/>
      <c r="G10" s="164"/>
      <c r="H10" s="69">
        <f ca="1">SUMIF(F12:F1306,"Razem",H12:H1306)</f>
        <v>0</v>
      </c>
      <c r="I10" s="69"/>
      <c r="J10" s="69">
        <f ca="1">SUMIF(F12:F1306,"Razem",J12:J1306)</f>
        <v>0</v>
      </c>
      <c r="K10" s="69"/>
      <c r="L10" s="60">
        <f>SUM(L11:L1800)</f>
        <v>0</v>
      </c>
      <c r="M10" s="60">
        <f>COUNTIF(M12:M1800,0)</f>
        <v>0</v>
      </c>
      <c r="N10" s="60">
        <f>COUNTIF(N12:N1800,0)</f>
        <v>0</v>
      </c>
      <c r="O10" s="60">
        <f>COUNTIF(O12:O1800,0)</f>
        <v>0</v>
      </c>
      <c r="P10" s="60">
        <f>COUNTIF(P12:P1800,0)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SUM(M12:M1800)</f>
        <v>7</v>
      </c>
      <c r="N11" s="60">
        <f>SUM(N12:N1800)</f>
        <v>7</v>
      </c>
      <c r="O11" s="60">
        <f>SUM(O12:O1800)</f>
        <v>7</v>
      </c>
      <c r="P11" s="60">
        <f>SUM(P12:P1800)</f>
        <v>7</v>
      </c>
      <c r="Q11" s="60">
        <f>SUM(M11:P11)</f>
        <v>28</v>
      </c>
      <c r="R11" s="60">
        <f>SUM(R12:R1800)</f>
        <v>0</v>
      </c>
      <c r="S11" s="60">
        <f>SUM(S12:S1800)</f>
        <v>0</v>
      </c>
      <c r="T11" s="60">
        <f>SUM(T12:T1800)</f>
        <v>0</v>
      </c>
    </row>
    <row r="12" spans="1:30" s="73" customFormat="1" ht="14.25" x14ac:dyDescent="0.25">
      <c r="A12" s="89">
        <v>1</v>
      </c>
      <c r="B12" s="90" t="s">
        <v>547</v>
      </c>
      <c r="C12" s="90" t="s">
        <v>476</v>
      </c>
      <c r="D12" s="90">
        <v>2000</v>
      </c>
      <c r="E12" s="91"/>
      <c r="F12" s="92"/>
      <c r="G12" s="93"/>
      <c r="H12" s="94">
        <f t="shared" ref="H12:H18" si="0">ROUND(D12*G12,2)</f>
        <v>0</v>
      </c>
      <c r="I12" s="95"/>
      <c r="J12" s="94">
        <f t="shared" ref="J12:J18" si="1">ROUND(H12*(1+I12),2)</f>
        <v>0</v>
      </c>
      <c r="K12" s="94"/>
      <c r="L12" s="96">
        <f t="shared" ref="L12:L18" si="2">IF(LEN(H12)-IFERROR(SEARCH(",",H12,1),LEN(H12))&gt;2,1,0)</f>
        <v>0</v>
      </c>
      <c r="M12" s="71">
        <f t="shared" ref="M12:O18" si="3">IF(ISBLANK(E12),1,0)</f>
        <v>1</v>
      </c>
      <c r="N12" s="71">
        <f t="shared" si="3"/>
        <v>1</v>
      </c>
      <c r="O12" s="71">
        <f t="shared" si="3"/>
        <v>1</v>
      </c>
      <c r="P12" s="71">
        <f t="shared" ref="P12:P18" si="4">IF(ISBLANK(I12),1,0)</f>
        <v>1</v>
      </c>
      <c r="Q12" s="71"/>
      <c r="R12" s="71">
        <f t="shared" ref="R12:R18" si="5">IF(ISNUMBER(H12),0,1)</f>
        <v>0</v>
      </c>
      <c r="S12" s="71">
        <f t="shared" ref="S12:S18" si="6">IF(I12=0.08,0,IF(I12=0.23,0,IF(I12=0.05,0,IF(I12=0,0,1))))</f>
        <v>0</v>
      </c>
      <c r="T12" s="70">
        <f t="shared" ref="T12:T18" si="7">IF(ISERROR(IF(LEN(G12)-FIND(",",G12)&gt;4,1,0)),0,IF(LEN(G12)-FIND(",",G12)&gt;4,1,0))</f>
        <v>0</v>
      </c>
      <c r="U12" s="71"/>
      <c r="V12" s="97"/>
      <c r="W12" s="72"/>
      <c r="X12" s="72"/>
      <c r="Y12" s="72"/>
      <c r="Z12" s="72"/>
      <c r="AA12" s="72"/>
      <c r="AB12" s="72"/>
      <c r="AC12" s="72"/>
      <c r="AD12" s="72"/>
    </row>
    <row r="13" spans="1:30" s="73" customFormat="1" ht="14.25" x14ac:dyDescent="0.25">
      <c r="A13" s="89">
        <v>2</v>
      </c>
      <c r="B13" s="90" t="s">
        <v>548</v>
      </c>
      <c r="C13" s="90" t="s">
        <v>487</v>
      </c>
      <c r="D13" s="90">
        <v>6000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28.5" x14ac:dyDescent="0.25">
      <c r="A14" s="89">
        <v>3</v>
      </c>
      <c r="B14" s="90" t="s">
        <v>549</v>
      </c>
      <c r="C14" s="90" t="s">
        <v>487</v>
      </c>
      <c r="D14" s="90">
        <v>24</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282.75" customHeight="1" x14ac:dyDescent="0.25">
      <c r="A15" s="89">
        <v>4</v>
      </c>
      <c r="B15" s="90" t="s">
        <v>552</v>
      </c>
      <c r="C15" s="90" t="s">
        <v>476</v>
      </c>
      <c r="D15" s="90">
        <v>200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282.75" customHeight="1" x14ac:dyDescent="0.25">
      <c r="A16" s="89">
        <v>5</v>
      </c>
      <c r="B16" s="90" t="s">
        <v>553</v>
      </c>
      <c r="C16" s="90" t="s">
        <v>476</v>
      </c>
      <c r="D16" s="90">
        <v>5000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550</v>
      </c>
      <c r="C17" s="90" t="s">
        <v>476</v>
      </c>
      <c r="D17" s="90">
        <v>500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551</v>
      </c>
      <c r="C18" s="90" t="s">
        <v>476</v>
      </c>
      <c r="D18" s="90">
        <v>1000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21" customHeight="1" x14ac:dyDescent="0.25">
      <c r="A19" s="165"/>
      <c r="B19" s="165"/>
      <c r="C19" s="165"/>
      <c r="D19" s="165"/>
      <c r="E19" s="165"/>
      <c r="F19" s="98" t="s">
        <v>60</v>
      </c>
      <c r="G19" s="98" t="s">
        <v>61</v>
      </c>
      <c r="H19" s="99">
        <f ca="1">SUM(OFFSET($H$12,0,0,ROW()-12,1))</f>
        <v>0</v>
      </c>
      <c r="I19" s="100" t="s">
        <v>61</v>
      </c>
      <c r="J19" s="99">
        <f ca="1">SUM(OFFSET($J$12,0,0,ROW()-12,1))</f>
        <v>0</v>
      </c>
      <c r="K19" s="100" t="s">
        <v>61</v>
      </c>
      <c r="L19" s="88"/>
      <c r="M19" s="71"/>
      <c r="N19" s="71"/>
      <c r="O19" s="71"/>
      <c r="P19" s="71"/>
      <c r="Q19" s="71"/>
      <c r="R19" s="71"/>
      <c r="S19" s="71"/>
      <c r="T19" s="71"/>
      <c r="U19" s="71"/>
      <c r="V19" s="97"/>
      <c r="W19" s="72"/>
      <c r="X19" s="72"/>
      <c r="Y19" s="72"/>
      <c r="Z19" s="72"/>
      <c r="AA19" s="72"/>
      <c r="AB19" s="72"/>
      <c r="AC19" s="72"/>
      <c r="AD19" s="72"/>
    </row>
    <row r="20" spans="1:30" x14ac:dyDescent="0.25">
      <c r="A20" s="101" t="s">
        <v>62</v>
      </c>
      <c r="B20" s="102"/>
      <c r="C20" s="102"/>
      <c r="D20" s="102"/>
      <c r="E20" s="103"/>
      <c r="F20" s="104"/>
      <c r="G20" s="103"/>
      <c r="H20" s="103"/>
      <c r="I20" s="103"/>
      <c r="J20" s="103"/>
      <c r="K20" s="103"/>
      <c r="L20" s="88"/>
    </row>
    <row r="21" spans="1:30" x14ac:dyDescent="0.25">
      <c r="A21" s="102"/>
      <c r="B21" s="102"/>
      <c r="C21" s="102"/>
      <c r="D21" s="102"/>
      <c r="E21" s="103"/>
      <c r="F21" s="104"/>
      <c r="G21" s="103"/>
      <c r="H21" s="103"/>
      <c r="I21" s="103"/>
      <c r="J21" s="103"/>
      <c r="K21" s="103"/>
      <c r="L21" s="88"/>
    </row>
    <row r="22" spans="1:30" x14ac:dyDescent="0.25">
      <c r="A22" s="102" t="s">
        <v>63</v>
      </c>
      <c r="B22" s="102"/>
      <c r="C22" s="102"/>
      <c r="D22" s="102"/>
      <c r="E22" s="103"/>
      <c r="F22" s="104"/>
      <c r="G22" s="103"/>
      <c r="H22" s="103"/>
      <c r="I22" s="103"/>
      <c r="J22" s="103"/>
      <c r="K22" s="103"/>
      <c r="L22" s="88"/>
    </row>
    <row r="23" spans="1:30" x14ac:dyDescent="0.25">
      <c r="A23" s="101" t="s">
        <v>64</v>
      </c>
      <c r="B23" s="102"/>
      <c r="C23" s="102"/>
      <c r="D23" s="102"/>
      <c r="E23" s="103"/>
      <c r="F23" s="104"/>
      <c r="G23" s="103"/>
      <c r="H23" s="103"/>
      <c r="I23" s="103"/>
      <c r="J23" s="103"/>
      <c r="K23" s="103"/>
      <c r="L23" s="88"/>
    </row>
    <row r="24" spans="1:30" x14ac:dyDescent="0.25">
      <c r="A24" s="101" t="s">
        <v>84</v>
      </c>
      <c r="B24" s="102"/>
      <c r="C24" s="102"/>
      <c r="D24" s="102"/>
      <c r="E24" s="103"/>
      <c r="F24" s="104"/>
      <c r="G24" s="103"/>
      <c r="H24" s="103"/>
      <c r="I24" s="103"/>
      <c r="J24" s="103"/>
      <c r="K24" s="103"/>
      <c r="L24" s="88"/>
    </row>
    <row r="25" spans="1:30" x14ac:dyDescent="0.25">
      <c r="A25" s="105" t="s">
        <v>65</v>
      </c>
      <c r="B25" s="102"/>
      <c r="C25" s="102"/>
      <c r="D25" s="102"/>
      <c r="E25" s="103"/>
      <c r="F25" s="104"/>
      <c r="G25" s="103"/>
      <c r="H25" s="103"/>
      <c r="I25" s="103"/>
      <c r="J25" s="103"/>
      <c r="K25" s="103"/>
      <c r="L25" s="88"/>
    </row>
    <row r="26" spans="1:30" x14ac:dyDescent="0.25">
      <c r="A26" s="105" t="s">
        <v>66</v>
      </c>
      <c r="B26" s="102"/>
      <c r="C26" s="102"/>
      <c r="D26" s="102"/>
      <c r="E26" s="103"/>
      <c r="F26" s="104"/>
      <c r="G26" s="103"/>
      <c r="H26" s="103"/>
      <c r="I26" s="103"/>
      <c r="J26" s="103"/>
      <c r="K26" s="103"/>
      <c r="L26" s="88"/>
    </row>
    <row r="27" spans="1:30" x14ac:dyDescent="0.25">
      <c r="A27" s="102"/>
      <c r="B27" s="102"/>
      <c r="C27" s="102"/>
      <c r="D27" s="102"/>
      <c r="E27" s="103"/>
      <c r="F27" s="104"/>
      <c r="G27" s="103"/>
      <c r="H27" s="103"/>
      <c r="I27" s="103"/>
      <c r="J27" s="103"/>
      <c r="K27" s="103"/>
      <c r="L27" s="88"/>
    </row>
    <row r="28" spans="1:30" x14ac:dyDescent="0.25">
      <c r="A28" s="102" t="s">
        <v>67</v>
      </c>
      <c r="B28" s="102"/>
      <c r="C28" s="102"/>
      <c r="D28" s="102"/>
      <c r="E28" s="103"/>
      <c r="F28" s="104"/>
      <c r="G28" s="103"/>
      <c r="H28" s="103"/>
      <c r="I28" s="103"/>
      <c r="J28" s="103"/>
      <c r="K28" s="103"/>
      <c r="L28" s="88"/>
    </row>
    <row r="29" spans="1:30" x14ac:dyDescent="0.25">
      <c r="A29" s="102"/>
      <c r="B29" s="102"/>
      <c r="C29" s="102"/>
      <c r="D29" s="102"/>
      <c r="E29" s="103"/>
      <c r="F29" s="104"/>
      <c r="G29" s="103"/>
      <c r="H29" s="103"/>
      <c r="I29" s="103"/>
      <c r="J29" s="103"/>
      <c r="K29" s="103"/>
      <c r="L29" s="88"/>
    </row>
    <row r="30" spans="1:30" x14ac:dyDescent="0.25">
      <c r="A30" s="102" t="s">
        <v>68</v>
      </c>
      <c r="B30" s="102"/>
      <c r="C30" s="102"/>
      <c r="D30" s="102"/>
      <c r="E30" s="103"/>
      <c r="F30" s="104"/>
      <c r="G30" s="103"/>
      <c r="H30" s="103"/>
      <c r="I30" s="103"/>
      <c r="J30" s="103"/>
      <c r="K30" s="103"/>
    </row>
    <row r="31" spans="1:30" x14ac:dyDescent="0.25">
      <c r="A31" s="102"/>
      <c r="B31" s="102"/>
      <c r="C31" s="102"/>
      <c r="D31" s="102"/>
      <c r="E31" s="103"/>
      <c r="F31" s="104"/>
      <c r="G31" s="103"/>
      <c r="H31" s="103"/>
      <c r="I31" s="103"/>
      <c r="J31" s="103"/>
      <c r="K31" s="103"/>
    </row>
    <row r="32" spans="1:30" ht="66.75" customHeight="1" x14ac:dyDescent="0.25">
      <c r="A32" s="166" t="s">
        <v>85</v>
      </c>
      <c r="B32" s="166"/>
      <c r="C32" s="166"/>
      <c r="D32" s="166"/>
      <c r="E32" s="166"/>
      <c r="F32" s="166"/>
      <c r="G32" s="166"/>
      <c r="H32" s="166"/>
      <c r="I32" s="166"/>
      <c r="J32" s="166"/>
      <c r="K32" s="166"/>
    </row>
  </sheetData>
  <protectedRanges>
    <protectedRange sqref="K12:K18" name="Rozstęp4_1_2_1"/>
    <protectedRange sqref="I12:I18" name="Rozstęp3_1_2_1"/>
    <protectedRange sqref="E12:G18" name="Rozstęp2_1_2_1"/>
  </protectedRanges>
  <mergeCells count="11">
    <mergeCell ref="B8:D8"/>
    <mergeCell ref="E8:J8"/>
    <mergeCell ref="D10:G10"/>
    <mergeCell ref="A19:E19"/>
    <mergeCell ref="A32:K32"/>
    <mergeCell ref="B1:D1"/>
    <mergeCell ref="F1:K1"/>
    <mergeCell ref="F2:H2"/>
    <mergeCell ref="B3:D7"/>
    <mergeCell ref="E5:J6"/>
    <mergeCell ref="E7:J7"/>
  </mergeCells>
  <conditionalFormatting sqref="E5 L5:M6">
    <cfRule type="expression" dxfId="215" priority="2">
      <formula>$E$5="Nie składamy oferty w zakresie przedmiotowego zadania"</formula>
    </cfRule>
  </conditionalFormatting>
  <conditionalFormatting sqref="E7 L7:M7">
    <cfRule type="expression" dxfId="21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24</v>
      </c>
      <c r="D10" s="164" t="str">
        <f ca="1">VLOOKUP(C10,Oferta!J41:K170,2)</f>
        <v>Chemioterapia  9</v>
      </c>
      <c r="E10" s="164"/>
      <c r="F10" s="164"/>
      <c r="G10" s="164"/>
      <c r="H10" s="69">
        <f ca="1">SUMIF(F12:F1302,"Razem",H12:H1302)</f>
        <v>0</v>
      </c>
      <c r="I10" s="69"/>
      <c r="J10" s="69">
        <f ca="1">SUMIF(F12:F1302,"Razem",J12:J1302)</f>
        <v>0</v>
      </c>
      <c r="K10" s="69"/>
      <c r="L10" s="60">
        <f>SUM(L11:L1796)</f>
        <v>0</v>
      </c>
      <c r="M10" s="60">
        <f>COUNTIF(M12:M1796,0)</f>
        <v>0</v>
      </c>
      <c r="N10" s="60">
        <f>COUNTIF(N12:N1796,0)</f>
        <v>0</v>
      </c>
      <c r="O10" s="60">
        <f>COUNTIF(O12:O1796,0)</f>
        <v>0</v>
      </c>
      <c r="P10" s="60">
        <f>COUNTIF(P12:P1796,0)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SUM(M12:M1796)</f>
        <v>3</v>
      </c>
      <c r="N11" s="60">
        <f>SUM(N12:N1796)</f>
        <v>3</v>
      </c>
      <c r="O11" s="60">
        <f>SUM(O12:O1796)</f>
        <v>3</v>
      </c>
      <c r="P11" s="60">
        <f>SUM(P12:P1796)</f>
        <v>3</v>
      </c>
      <c r="Q11" s="60">
        <f>SUM(M11:P11)</f>
        <v>12</v>
      </c>
      <c r="R11" s="60">
        <f>SUM(R12:R1796)</f>
        <v>0</v>
      </c>
      <c r="S11" s="60">
        <f>SUM(S12:S1796)</f>
        <v>0</v>
      </c>
      <c r="T11" s="60">
        <f>SUM(T12:T1796)</f>
        <v>0</v>
      </c>
    </row>
    <row r="12" spans="1:30" s="73" customFormat="1" ht="28.5" x14ac:dyDescent="0.25">
      <c r="A12" s="89">
        <v>1</v>
      </c>
      <c r="B12" s="90" t="s">
        <v>554</v>
      </c>
      <c r="C12" s="90" t="s">
        <v>487</v>
      </c>
      <c r="D12" s="90">
        <v>1700</v>
      </c>
      <c r="E12" s="91"/>
      <c r="F12" s="92"/>
      <c r="G12" s="93"/>
      <c r="H12" s="94">
        <f>ROUND(D12*G12,2)</f>
        <v>0</v>
      </c>
      <c r="I12" s="95"/>
      <c r="J12" s="94">
        <f>ROUND(H12*(1+I12),2)</f>
        <v>0</v>
      </c>
      <c r="K12" s="94"/>
      <c r="L12" s="96">
        <f>IF(LEN(H12)-IFERROR(SEARCH(",",H12,1),LEN(H12))&gt;2,1,0)</f>
        <v>0</v>
      </c>
      <c r="M12" s="71">
        <f t="shared" ref="M12:O14"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8.5" x14ac:dyDescent="0.25">
      <c r="A13" s="89">
        <v>2</v>
      </c>
      <c r="B13" s="90" t="s">
        <v>555</v>
      </c>
      <c r="C13" s="90" t="s">
        <v>487</v>
      </c>
      <c r="D13" s="90">
        <v>600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8.5" x14ac:dyDescent="0.25">
      <c r="A14" s="89">
        <v>3</v>
      </c>
      <c r="B14" s="90" t="s">
        <v>556</v>
      </c>
      <c r="C14" s="90" t="s">
        <v>487</v>
      </c>
      <c r="D14" s="90">
        <v>1600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21" customHeight="1" x14ac:dyDescent="0.25">
      <c r="A15" s="165"/>
      <c r="B15" s="165"/>
      <c r="C15" s="165"/>
      <c r="D15" s="165"/>
      <c r="E15" s="165"/>
      <c r="F15" s="98" t="s">
        <v>60</v>
      </c>
      <c r="G15" s="98" t="s">
        <v>61</v>
      </c>
      <c r="H15" s="99">
        <f ca="1">SUM(OFFSET($H$12,0,0,ROW()-12,1))</f>
        <v>0</v>
      </c>
      <c r="I15" s="100" t="s">
        <v>61</v>
      </c>
      <c r="J15" s="99">
        <f ca="1">SUM(OFFSET($J$12,0,0,ROW()-12,1))</f>
        <v>0</v>
      </c>
      <c r="K15" s="100" t="s">
        <v>61</v>
      </c>
      <c r="L15" s="88"/>
      <c r="M15" s="71"/>
      <c r="N15" s="71"/>
      <c r="O15" s="71"/>
      <c r="P15" s="71"/>
      <c r="Q15" s="71"/>
      <c r="R15" s="71"/>
      <c r="S15" s="71"/>
      <c r="T15" s="71"/>
      <c r="U15" s="71"/>
      <c r="V15" s="97"/>
      <c r="W15" s="72"/>
      <c r="X15" s="72"/>
      <c r="Y15" s="72"/>
      <c r="Z15" s="72"/>
      <c r="AA15" s="72"/>
      <c r="AB15" s="72"/>
      <c r="AC15" s="72"/>
      <c r="AD15" s="72"/>
    </row>
    <row r="16" spans="1:30" x14ac:dyDescent="0.25">
      <c r="A16" s="101" t="s">
        <v>62</v>
      </c>
      <c r="B16" s="102"/>
      <c r="C16" s="102"/>
      <c r="D16" s="102"/>
      <c r="E16" s="103"/>
      <c r="F16" s="104"/>
      <c r="G16" s="103"/>
      <c r="H16" s="103"/>
      <c r="I16" s="103"/>
      <c r="J16" s="103"/>
      <c r="K16" s="103"/>
      <c r="L16" s="88"/>
    </row>
    <row r="17" spans="1:12" x14ac:dyDescent="0.25">
      <c r="A17" s="102"/>
      <c r="B17" s="102"/>
      <c r="C17" s="102"/>
      <c r="D17" s="102"/>
      <c r="E17" s="103"/>
      <c r="F17" s="104"/>
      <c r="G17" s="103"/>
      <c r="H17" s="103"/>
      <c r="I17" s="103"/>
      <c r="J17" s="103"/>
      <c r="K17" s="103"/>
      <c r="L17" s="88"/>
    </row>
    <row r="18" spans="1:12" x14ac:dyDescent="0.25">
      <c r="A18" s="102" t="s">
        <v>63</v>
      </c>
      <c r="B18" s="102"/>
      <c r="C18" s="102"/>
      <c r="D18" s="102"/>
      <c r="E18" s="103"/>
      <c r="F18" s="104"/>
      <c r="G18" s="103"/>
      <c r="H18" s="103"/>
      <c r="I18" s="103"/>
      <c r="J18" s="103"/>
      <c r="K18" s="103"/>
      <c r="L18" s="88"/>
    </row>
    <row r="19" spans="1:12" x14ac:dyDescent="0.25">
      <c r="A19" s="101" t="s">
        <v>64</v>
      </c>
      <c r="B19" s="102"/>
      <c r="C19" s="102"/>
      <c r="D19" s="102"/>
      <c r="E19" s="103"/>
      <c r="F19" s="104"/>
      <c r="G19" s="103"/>
      <c r="H19" s="103"/>
      <c r="I19" s="103"/>
      <c r="J19" s="103"/>
      <c r="K19" s="103"/>
      <c r="L19" s="88"/>
    </row>
    <row r="20" spans="1:12" x14ac:dyDescent="0.25">
      <c r="A20" s="101" t="s">
        <v>84</v>
      </c>
      <c r="B20" s="102"/>
      <c r="C20" s="102"/>
      <c r="D20" s="102"/>
      <c r="E20" s="103"/>
      <c r="F20" s="104"/>
      <c r="G20" s="103"/>
      <c r="H20" s="103"/>
      <c r="I20" s="103"/>
      <c r="J20" s="103"/>
      <c r="K20" s="103"/>
      <c r="L20" s="88"/>
    </row>
    <row r="21" spans="1:12" x14ac:dyDescent="0.25">
      <c r="A21" s="105" t="s">
        <v>65</v>
      </c>
      <c r="B21" s="102"/>
      <c r="C21" s="102"/>
      <c r="D21" s="102"/>
      <c r="E21" s="103"/>
      <c r="F21" s="104"/>
      <c r="G21" s="103"/>
      <c r="H21" s="103"/>
      <c r="I21" s="103"/>
      <c r="J21" s="103"/>
      <c r="K21" s="103"/>
      <c r="L21" s="88"/>
    </row>
    <row r="22" spans="1:12" x14ac:dyDescent="0.25">
      <c r="A22" s="105" t="s">
        <v>66</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67</v>
      </c>
      <c r="B24" s="102"/>
      <c r="C24" s="102"/>
      <c r="D24" s="102"/>
      <c r="E24" s="103"/>
      <c r="F24" s="104"/>
      <c r="G24" s="103"/>
      <c r="H24" s="103"/>
      <c r="I24" s="103"/>
      <c r="J24" s="103"/>
      <c r="K24" s="103"/>
      <c r="L24" s="88"/>
    </row>
    <row r="25" spans="1:12" x14ac:dyDescent="0.25">
      <c r="A25" s="102"/>
      <c r="B25" s="102"/>
      <c r="C25" s="102"/>
      <c r="D25" s="102"/>
      <c r="E25" s="103"/>
      <c r="F25" s="104"/>
      <c r="G25" s="103"/>
      <c r="H25" s="103"/>
      <c r="I25" s="103"/>
      <c r="J25" s="103"/>
      <c r="K25" s="103"/>
      <c r="L25" s="88"/>
    </row>
    <row r="26" spans="1:12" x14ac:dyDescent="0.25">
      <c r="A26" s="102" t="s">
        <v>68</v>
      </c>
      <c r="B26" s="102"/>
      <c r="C26" s="102"/>
      <c r="D26" s="102"/>
      <c r="E26" s="103"/>
      <c r="F26" s="104"/>
      <c r="G26" s="103"/>
      <c r="H26" s="103"/>
      <c r="I26" s="103"/>
      <c r="J26" s="103"/>
      <c r="K26" s="103"/>
    </row>
    <row r="27" spans="1:12" x14ac:dyDescent="0.25">
      <c r="A27" s="102"/>
      <c r="B27" s="102"/>
      <c r="C27" s="102"/>
      <c r="D27" s="102"/>
      <c r="E27" s="103"/>
      <c r="F27" s="104"/>
      <c r="G27" s="103"/>
      <c r="H27" s="103"/>
      <c r="I27" s="103"/>
      <c r="J27" s="103"/>
      <c r="K27" s="103"/>
    </row>
    <row r="28" spans="1:12" ht="66.75" customHeight="1" x14ac:dyDescent="0.25">
      <c r="A28" s="166" t="s">
        <v>85</v>
      </c>
      <c r="B28" s="166"/>
      <c r="C28" s="166"/>
      <c r="D28" s="166"/>
      <c r="E28" s="166"/>
      <c r="F28" s="166"/>
      <c r="G28" s="166"/>
      <c r="H28" s="166"/>
      <c r="I28" s="166"/>
      <c r="J28" s="166"/>
      <c r="K28" s="166"/>
    </row>
  </sheetData>
  <protectedRanges>
    <protectedRange sqref="K12:K14" name="Rozstęp4_1_2_1"/>
    <protectedRange sqref="I12:I14" name="Rozstęp3_1_2_1"/>
    <protectedRange sqref="E12:G14" name="Rozstęp2_1_2_1"/>
  </protectedRanges>
  <mergeCells count="11">
    <mergeCell ref="B8:D8"/>
    <mergeCell ref="E8:J8"/>
    <mergeCell ref="D10:G10"/>
    <mergeCell ref="A15:E15"/>
    <mergeCell ref="A28:K28"/>
    <mergeCell ref="B1:D1"/>
    <mergeCell ref="F1:K1"/>
    <mergeCell ref="F2:H2"/>
    <mergeCell ref="B3:D7"/>
    <mergeCell ref="E5:J6"/>
    <mergeCell ref="E7:J7"/>
  </mergeCells>
  <conditionalFormatting sqref="E5 L5:M6">
    <cfRule type="expression" dxfId="213" priority="2">
      <formula>$E$5="Nie składamy oferty w zakresie przedmiotowego zadania"</formula>
    </cfRule>
  </conditionalFormatting>
  <conditionalFormatting sqref="E7 L7:M7">
    <cfRule type="expression" dxfId="21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25</v>
      </c>
      <c r="D10" s="164" t="str">
        <f ca="1">VLOOKUP(C10,Oferta!J41:K170,2)</f>
        <v>Chemioterapia 10</v>
      </c>
      <c r="E10" s="164"/>
      <c r="F10" s="164"/>
      <c r="G10" s="164"/>
      <c r="H10" s="69">
        <f ca="1">SUMIF(F12:F1303,"Razem",H12:H1303)</f>
        <v>0</v>
      </c>
      <c r="I10" s="69"/>
      <c r="J10" s="69">
        <f ca="1">SUMIF(F12:F1303,"Razem",J12:J1303)</f>
        <v>0</v>
      </c>
      <c r="K10" s="69"/>
      <c r="L10" s="60">
        <f>SUM(L11:L1797)</f>
        <v>0</v>
      </c>
      <c r="M10" s="60">
        <f>COUNTIF(M12:M1797,0)</f>
        <v>0</v>
      </c>
      <c r="N10" s="60">
        <f>COUNTIF(N12:N1797,0)</f>
        <v>0</v>
      </c>
      <c r="O10" s="60">
        <f>COUNTIF(O12:O1797,0)</f>
        <v>0</v>
      </c>
      <c r="P10" s="60">
        <f>COUNTIF(P12:P1797,0)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SUM(M12:M1797)</f>
        <v>4</v>
      </c>
      <c r="N11" s="60">
        <f>SUM(N12:N1797)</f>
        <v>4</v>
      </c>
      <c r="O11" s="60">
        <f>SUM(O12:O1797)</f>
        <v>4</v>
      </c>
      <c r="P11" s="60">
        <f>SUM(P12:P1797)</f>
        <v>4</v>
      </c>
      <c r="Q11" s="60">
        <f>SUM(M11:P11)</f>
        <v>16</v>
      </c>
      <c r="R11" s="60">
        <f>SUM(R12:R1797)</f>
        <v>0</v>
      </c>
      <c r="S11" s="60">
        <f>SUM(S12:S1797)</f>
        <v>0</v>
      </c>
      <c r="T11" s="60">
        <f>SUM(T12:T1797)</f>
        <v>0</v>
      </c>
    </row>
    <row r="12" spans="1:30" s="73" customFormat="1" ht="71.25" x14ac:dyDescent="0.25">
      <c r="A12" s="89">
        <v>1</v>
      </c>
      <c r="B12" s="90" t="s">
        <v>557</v>
      </c>
      <c r="C12" s="90" t="s">
        <v>476</v>
      </c>
      <c r="D12" s="90">
        <v>50</v>
      </c>
      <c r="E12" s="91"/>
      <c r="F12" s="92"/>
      <c r="G12" s="93"/>
      <c r="H12" s="94">
        <f>ROUND(D12*G12,2)</f>
        <v>0</v>
      </c>
      <c r="I12" s="95"/>
      <c r="J12" s="94">
        <f>ROUND(H12*(1+I12),2)</f>
        <v>0</v>
      </c>
      <c r="K12" s="94"/>
      <c r="L12" s="96">
        <f>IF(LEN(H12)-IFERROR(SEARCH(",",H12,1),LEN(H12))&gt;2,1,0)</f>
        <v>0</v>
      </c>
      <c r="M12" s="71">
        <f t="shared" ref="M12:O15"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4.25" x14ac:dyDescent="0.25">
      <c r="A13" s="89">
        <v>2</v>
      </c>
      <c r="B13" s="90" t="s">
        <v>558</v>
      </c>
      <c r="C13" s="90" t="s">
        <v>476</v>
      </c>
      <c r="D13" s="90">
        <v>15</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8.5" x14ac:dyDescent="0.25">
      <c r="A14" s="89">
        <v>3</v>
      </c>
      <c r="B14" s="90" t="s">
        <v>559</v>
      </c>
      <c r="C14" s="90" t="s">
        <v>476</v>
      </c>
      <c r="D14" s="90">
        <v>120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28.5" x14ac:dyDescent="0.25">
      <c r="A15" s="89">
        <v>4</v>
      </c>
      <c r="B15" s="90" t="s">
        <v>560</v>
      </c>
      <c r="C15" s="90" t="s">
        <v>487</v>
      </c>
      <c r="D15" s="90">
        <v>600</v>
      </c>
      <c r="E15" s="91"/>
      <c r="F15" s="92"/>
      <c r="G15" s="93"/>
      <c r="H15" s="94">
        <f>ROUND(D15*G15,2)</f>
        <v>0</v>
      </c>
      <c r="I15" s="95"/>
      <c r="J15" s="94">
        <f>ROUND(H15*(1+I15),2)</f>
        <v>0</v>
      </c>
      <c r="K15" s="94"/>
      <c r="L15" s="96">
        <f>IF(LEN(H15)-IFERROR(SEARCH(",",H15,1),LEN(H15))&gt;2,1,0)</f>
        <v>0</v>
      </c>
      <c r="M15" s="71">
        <f t="shared" si="0"/>
        <v>1</v>
      </c>
      <c r="N15" s="71">
        <f t="shared" si="0"/>
        <v>1</v>
      </c>
      <c r="O15" s="71">
        <f t="shared" si="0"/>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21" customHeight="1" x14ac:dyDescent="0.25">
      <c r="A16" s="165"/>
      <c r="B16" s="165"/>
      <c r="C16" s="165"/>
      <c r="D16" s="165"/>
      <c r="E16" s="165"/>
      <c r="F16" s="98" t="s">
        <v>60</v>
      </c>
      <c r="G16" s="98" t="s">
        <v>61</v>
      </c>
      <c r="H16" s="99">
        <f ca="1">SUM(OFFSET($H$12,0,0,ROW()-12,1))</f>
        <v>0</v>
      </c>
      <c r="I16" s="100" t="s">
        <v>61</v>
      </c>
      <c r="J16" s="99">
        <f ca="1">SUM(OFFSET($J$12,0,0,ROW()-12,1))</f>
        <v>0</v>
      </c>
      <c r="K16" s="100" t="s">
        <v>61</v>
      </c>
      <c r="L16" s="88"/>
      <c r="M16" s="71"/>
      <c r="N16" s="71"/>
      <c r="O16" s="71"/>
      <c r="P16" s="71"/>
      <c r="Q16" s="71"/>
      <c r="R16" s="71"/>
      <c r="S16" s="71"/>
      <c r="T16" s="71"/>
      <c r="U16" s="71"/>
      <c r="V16" s="97"/>
      <c r="W16" s="72"/>
      <c r="X16" s="72"/>
      <c r="Y16" s="72"/>
      <c r="Z16" s="72"/>
      <c r="AA16" s="72"/>
      <c r="AB16" s="72"/>
      <c r="AC16" s="72"/>
      <c r="AD16" s="72"/>
    </row>
    <row r="17" spans="1:12" x14ac:dyDescent="0.25">
      <c r="A17" s="101" t="s">
        <v>62</v>
      </c>
      <c r="B17" s="102"/>
      <c r="C17" s="102"/>
      <c r="D17" s="102"/>
      <c r="E17" s="103"/>
      <c r="F17" s="104"/>
      <c r="G17" s="103"/>
      <c r="H17" s="103"/>
      <c r="I17" s="103"/>
      <c r="J17" s="103"/>
      <c r="K17" s="103"/>
      <c r="L17" s="88"/>
    </row>
    <row r="18" spans="1:12" x14ac:dyDescent="0.25">
      <c r="A18" s="102"/>
      <c r="B18" s="102"/>
      <c r="C18" s="102"/>
      <c r="D18" s="102"/>
      <c r="E18" s="103"/>
      <c r="F18" s="104"/>
      <c r="G18" s="103"/>
      <c r="H18" s="103"/>
      <c r="I18" s="103"/>
      <c r="J18" s="103"/>
      <c r="K18" s="103"/>
      <c r="L18" s="88"/>
    </row>
    <row r="19" spans="1:12" x14ac:dyDescent="0.25">
      <c r="A19" s="102" t="s">
        <v>63</v>
      </c>
      <c r="B19" s="102"/>
      <c r="C19" s="102"/>
      <c r="D19" s="102"/>
      <c r="E19" s="103"/>
      <c r="F19" s="104"/>
      <c r="G19" s="103"/>
      <c r="H19" s="103"/>
      <c r="I19" s="103"/>
      <c r="J19" s="103"/>
      <c r="K19" s="103"/>
      <c r="L19" s="88"/>
    </row>
    <row r="20" spans="1:12" x14ac:dyDescent="0.25">
      <c r="A20" s="101" t="s">
        <v>64</v>
      </c>
      <c r="B20" s="102"/>
      <c r="C20" s="102"/>
      <c r="D20" s="102"/>
      <c r="E20" s="103"/>
      <c r="F20" s="104"/>
      <c r="G20" s="103"/>
      <c r="H20" s="103"/>
      <c r="I20" s="103"/>
      <c r="J20" s="103"/>
      <c r="K20" s="103"/>
      <c r="L20" s="88"/>
    </row>
    <row r="21" spans="1:12" x14ac:dyDescent="0.25">
      <c r="A21" s="101" t="s">
        <v>84</v>
      </c>
      <c r="B21" s="102"/>
      <c r="C21" s="102"/>
      <c r="D21" s="102"/>
      <c r="E21" s="103"/>
      <c r="F21" s="104"/>
      <c r="G21" s="103"/>
      <c r="H21" s="103"/>
      <c r="I21" s="103"/>
      <c r="J21" s="103"/>
      <c r="K21" s="103"/>
      <c r="L21" s="88"/>
    </row>
    <row r="22" spans="1:12" x14ac:dyDescent="0.25">
      <c r="A22" s="105" t="s">
        <v>65</v>
      </c>
      <c r="B22" s="102"/>
      <c r="C22" s="102"/>
      <c r="D22" s="102"/>
      <c r="E22" s="103"/>
      <c r="F22" s="104"/>
      <c r="G22" s="103"/>
      <c r="H22" s="103"/>
      <c r="I22" s="103"/>
      <c r="J22" s="103"/>
      <c r="K22" s="103"/>
      <c r="L22" s="88"/>
    </row>
    <row r="23" spans="1:12" x14ac:dyDescent="0.25">
      <c r="A23" s="105" t="s">
        <v>66</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67</v>
      </c>
      <c r="B25" s="102"/>
      <c r="C25" s="102"/>
      <c r="D25" s="102"/>
      <c r="E25" s="103"/>
      <c r="F25" s="104"/>
      <c r="G25" s="103"/>
      <c r="H25" s="103"/>
      <c r="I25" s="103"/>
      <c r="J25" s="103"/>
      <c r="K25" s="103"/>
      <c r="L25" s="88"/>
    </row>
    <row r="26" spans="1:12" x14ac:dyDescent="0.25">
      <c r="A26" s="102"/>
      <c r="B26" s="102"/>
      <c r="C26" s="102"/>
      <c r="D26" s="102"/>
      <c r="E26" s="103"/>
      <c r="F26" s="104"/>
      <c r="G26" s="103"/>
      <c r="H26" s="103"/>
      <c r="I26" s="103"/>
      <c r="J26" s="103"/>
      <c r="K26" s="103"/>
      <c r="L26" s="88"/>
    </row>
    <row r="27" spans="1:12" x14ac:dyDescent="0.25">
      <c r="A27" s="102" t="s">
        <v>68</v>
      </c>
      <c r="B27" s="102"/>
      <c r="C27" s="102"/>
      <c r="D27" s="102"/>
      <c r="E27" s="103"/>
      <c r="F27" s="104"/>
      <c r="G27" s="103"/>
      <c r="H27" s="103"/>
      <c r="I27" s="103"/>
      <c r="J27" s="103"/>
      <c r="K27" s="103"/>
    </row>
    <row r="28" spans="1:12" x14ac:dyDescent="0.25">
      <c r="A28" s="102"/>
      <c r="B28" s="102"/>
      <c r="C28" s="102"/>
      <c r="D28" s="102"/>
      <c r="E28" s="103"/>
      <c r="F28" s="104"/>
      <c r="G28" s="103"/>
      <c r="H28" s="103"/>
      <c r="I28" s="103"/>
      <c r="J28" s="103"/>
      <c r="K28" s="103"/>
    </row>
    <row r="29" spans="1:12" ht="66.75" customHeight="1" x14ac:dyDescent="0.25">
      <c r="A29" s="166" t="s">
        <v>85</v>
      </c>
      <c r="B29" s="166"/>
      <c r="C29" s="166"/>
      <c r="D29" s="166"/>
      <c r="E29" s="166"/>
      <c r="F29" s="166"/>
      <c r="G29" s="166"/>
      <c r="H29" s="166"/>
      <c r="I29" s="166"/>
      <c r="J29" s="166"/>
      <c r="K29" s="166"/>
    </row>
  </sheetData>
  <protectedRanges>
    <protectedRange sqref="K12:K15" name="Rozstęp4_1_2_1"/>
    <protectedRange sqref="I12:I15" name="Rozstęp3_1_2_1"/>
    <protectedRange sqref="E12:G15" name="Rozstęp2_1_2_1"/>
  </protectedRanges>
  <mergeCells count="11">
    <mergeCell ref="B8:D8"/>
    <mergeCell ref="E8:J8"/>
    <mergeCell ref="D10:G10"/>
    <mergeCell ref="A16:E16"/>
    <mergeCell ref="A29:K29"/>
    <mergeCell ref="B1:D1"/>
    <mergeCell ref="F1:K1"/>
    <mergeCell ref="F2:H2"/>
    <mergeCell ref="B3:D7"/>
    <mergeCell ref="E5:J6"/>
    <mergeCell ref="E7:J7"/>
  </mergeCells>
  <conditionalFormatting sqref="E5 L5:M6">
    <cfRule type="expression" dxfId="211" priority="2">
      <formula>$E$5="Nie składamy oferty w zakresie przedmiotowego zadania"</formula>
    </cfRule>
  </conditionalFormatting>
  <conditionalFormatting sqref="E7 L7:M7">
    <cfRule type="expression" dxfId="21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26</v>
      </c>
      <c r="D10" s="164" t="str">
        <f ca="1">VLOOKUP(C10,Oferta!J41:K170,2)</f>
        <v>Chemioterapia 11</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561</v>
      </c>
      <c r="C12" s="90" t="s">
        <v>487</v>
      </c>
      <c r="D12" s="90">
        <v>12</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562</v>
      </c>
      <c r="C13" s="90" t="s">
        <v>487</v>
      </c>
      <c r="D13" s="90">
        <v>756</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209" priority="2">
      <formula>$E$5="Nie składamy oferty w zakresie przedmiotowego zadania"</formula>
    </cfRule>
  </conditionalFormatting>
  <conditionalFormatting sqref="E7 L7:M7">
    <cfRule type="expression" dxfId="20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opLeftCell="A2"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27</v>
      </c>
      <c r="D10" s="164" t="str">
        <f ca="1">VLOOKUP(C10,Oferta!J41:K170,2)</f>
        <v>Chemioterapia 12</v>
      </c>
      <c r="E10" s="164"/>
      <c r="F10" s="164"/>
      <c r="G10" s="164"/>
      <c r="H10" s="69">
        <f ca="1">SUMIF(F12:F1327,"Razem",H12:H1327)</f>
        <v>0</v>
      </c>
      <c r="I10" s="69"/>
      <c r="J10" s="69">
        <f ca="1">SUMIF(F12:F1327,"Razem",J12:J1327)</f>
        <v>0</v>
      </c>
      <c r="K10" s="69"/>
      <c r="L10" s="60">
        <f>SUM(L11:L1821)</f>
        <v>0</v>
      </c>
      <c r="M10" s="60">
        <f>COUNTIF(M12:M1821,0)</f>
        <v>0</v>
      </c>
      <c r="N10" s="60">
        <f>COUNTIF(N12:N1821,0)</f>
        <v>0</v>
      </c>
      <c r="O10" s="60">
        <f>COUNTIF(O12:O1821,0)</f>
        <v>0</v>
      </c>
      <c r="P10" s="60">
        <f>COUNTIF(P12:P1821,0)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SUM(M12:M1821)</f>
        <v>28</v>
      </c>
      <c r="N11" s="60">
        <f>SUM(N12:N1821)</f>
        <v>28</v>
      </c>
      <c r="O11" s="60">
        <f>SUM(O12:O1821)</f>
        <v>28</v>
      </c>
      <c r="P11" s="60">
        <f>SUM(P12:P1821)</f>
        <v>28</v>
      </c>
      <c r="Q11" s="60">
        <f>SUM(M11:P11)</f>
        <v>112</v>
      </c>
      <c r="R11" s="60">
        <f>SUM(R12:R1821)</f>
        <v>0</v>
      </c>
      <c r="S11" s="60">
        <f>SUM(S12:S1821)</f>
        <v>0</v>
      </c>
      <c r="T11" s="60">
        <f>SUM(T12:T1821)</f>
        <v>0</v>
      </c>
    </row>
    <row r="12" spans="1:30" s="73" customFormat="1" ht="28.5" x14ac:dyDescent="0.25">
      <c r="A12" s="89">
        <v>1</v>
      </c>
      <c r="B12" s="90" t="s">
        <v>563</v>
      </c>
      <c r="C12" s="90" t="s">
        <v>476</v>
      </c>
      <c r="D12" s="90">
        <v>36050</v>
      </c>
      <c r="E12" s="91"/>
      <c r="F12" s="92"/>
      <c r="G12" s="93"/>
      <c r="H12" s="94">
        <f t="shared" ref="H12:H39" si="0">ROUND(D12*G12,2)</f>
        <v>0</v>
      </c>
      <c r="I12" s="95"/>
      <c r="J12" s="94">
        <f t="shared" ref="J12:J39" si="1">ROUND(H12*(1+I12),2)</f>
        <v>0</v>
      </c>
      <c r="K12" s="94"/>
      <c r="L12" s="96">
        <f t="shared" ref="L12:L39" si="2">IF(LEN(H12)-IFERROR(SEARCH(",",H12,1),LEN(H12))&gt;2,1,0)</f>
        <v>0</v>
      </c>
      <c r="M12" s="71">
        <f t="shared" ref="M12:O27" si="3">IF(ISBLANK(E12),1,0)</f>
        <v>1</v>
      </c>
      <c r="N12" s="71">
        <f t="shared" si="3"/>
        <v>1</v>
      </c>
      <c r="O12" s="71">
        <f t="shared" si="3"/>
        <v>1</v>
      </c>
      <c r="P12" s="71">
        <f t="shared" ref="P12:P39" si="4">IF(ISBLANK(I12),1,0)</f>
        <v>1</v>
      </c>
      <c r="Q12" s="71"/>
      <c r="R12" s="71">
        <f t="shared" ref="R12:R39" si="5">IF(ISNUMBER(H12),0,1)</f>
        <v>0</v>
      </c>
      <c r="S12" s="71">
        <f t="shared" ref="S12:S39" si="6">IF(I12=0.08,0,IF(I12=0.23,0,IF(I12=0.05,0,IF(I12=0,0,1))))</f>
        <v>0</v>
      </c>
      <c r="T12" s="70">
        <f t="shared" ref="T12:T39" si="7">IF(ISERROR(IF(LEN(G12)-FIND(",",G12)&gt;4,1,0)),0,IF(LEN(G12)-FIND(",",G12)&gt;4,1,0))</f>
        <v>0</v>
      </c>
      <c r="U12" s="71"/>
      <c r="V12" s="97"/>
      <c r="W12" s="72"/>
      <c r="X12" s="72"/>
      <c r="Y12" s="72"/>
      <c r="Z12" s="72"/>
      <c r="AA12" s="72"/>
      <c r="AB12" s="72"/>
      <c r="AC12" s="72"/>
      <c r="AD12" s="72"/>
    </row>
    <row r="13" spans="1:30" s="73" customFormat="1" ht="14.25" x14ac:dyDescent="0.25">
      <c r="A13" s="89">
        <v>2</v>
      </c>
      <c r="B13" s="90" t="s">
        <v>564</v>
      </c>
      <c r="C13" s="90" t="s">
        <v>487</v>
      </c>
      <c r="D13" s="90">
        <v>140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565</v>
      </c>
      <c r="C14" s="90" t="s">
        <v>487</v>
      </c>
      <c r="D14" s="90">
        <v>120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566</v>
      </c>
      <c r="C15" s="90" t="s">
        <v>476</v>
      </c>
      <c r="D15" s="90">
        <v>6500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567</v>
      </c>
      <c r="C16" s="90" t="s">
        <v>487</v>
      </c>
      <c r="D16" s="90">
        <v>945</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568</v>
      </c>
      <c r="C17" s="90" t="s">
        <v>476</v>
      </c>
      <c r="D17" s="90">
        <v>16000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8.5" x14ac:dyDescent="0.25">
      <c r="A18" s="89">
        <v>7</v>
      </c>
      <c r="B18" s="90" t="s">
        <v>569</v>
      </c>
      <c r="C18" s="90" t="s">
        <v>487</v>
      </c>
      <c r="D18" s="90">
        <v>2000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570</v>
      </c>
      <c r="C19" s="90" t="s">
        <v>487</v>
      </c>
      <c r="D19" s="90">
        <v>10000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571</v>
      </c>
      <c r="C20" s="90" t="s">
        <v>487</v>
      </c>
      <c r="D20" s="90">
        <v>400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4.25" x14ac:dyDescent="0.25">
      <c r="A21" s="89">
        <v>10</v>
      </c>
      <c r="B21" s="90" t="s">
        <v>572</v>
      </c>
      <c r="C21" s="90" t="s">
        <v>487</v>
      </c>
      <c r="D21" s="90">
        <v>12</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4.25" x14ac:dyDescent="0.25">
      <c r="A22" s="89">
        <v>11</v>
      </c>
      <c r="B22" s="90" t="s">
        <v>573</v>
      </c>
      <c r="C22" s="90" t="s">
        <v>476</v>
      </c>
      <c r="D22" s="90">
        <v>420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4.25" x14ac:dyDescent="0.25">
      <c r="A23" s="89">
        <v>12</v>
      </c>
      <c r="B23" s="90" t="s">
        <v>574</v>
      </c>
      <c r="C23" s="90" t="s">
        <v>476</v>
      </c>
      <c r="D23" s="90">
        <v>50400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575</v>
      </c>
      <c r="C24" s="90" t="s">
        <v>487</v>
      </c>
      <c r="D24" s="90">
        <v>45</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4.25" x14ac:dyDescent="0.25">
      <c r="A25" s="89">
        <v>14</v>
      </c>
      <c r="B25" s="90" t="s">
        <v>576</v>
      </c>
      <c r="C25" s="90" t="s">
        <v>487</v>
      </c>
      <c r="D25" s="90">
        <v>1.2</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4.25" x14ac:dyDescent="0.25">
      <c r="A26" s="89">
        <v>15</v>
      </c>
      <c r="B26" s="90" t="s">
        <v>577</v>
      </c>
      <c r="C26" s="90" t="s">
        <v>487</v>
      </c>
      <c r="D26" s="90">
        <v>32</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14.25" x14ac:dyDescent="0.25">
      <c r="A27" s="89">
        <v>16</v>
      </c>
      <c r="B27" s="90" t="s">
        <v>578</v>
      </c>
      <c r="C27" s="90" t="s">
        <v>476</v>
      </c>
      <c r="D27" s="90">
        <v>600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4.25" x14ac:dyDescent="0.25">
      <c r="A28" s="89">
        <v>17</v>
      </c>
      <c r="B28" s="90" t="s">
        <v>579</v>
      </c>
      <c r="C28" s="90" t="s">
        <v>476</v>
      </c>
      <c r="D28" s="90">
        <v>42000</v>
      </c>
      <c r="E28" s="91"/>
      <c r="F28" s="92"/>
      <c r="G28" s="93"/>
      <c r="H28" s="94">
        <f t="shared" si="0"/>
        <v>0</v>
      </c>
      <c r="I28" s="95"/>
      <c r="J28" s="94">
        <f t="shared" si="1"/>
        <v>0</v>
      </c>
      <c r="K28" s="94"/>
      <c r="L28" s="96">
        <f t="shared" si="2"/>
        <v>0</v>
      </c>
      <c r="M28" s="71">
        <f t="shared" ref="M28:O39"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4.25" x14ac:dyDescent="0.25">
      <c r="A29" s="89">
        <v>18</v>
      </c>
      <c r="B29" s="90" t="s">
        <v>580</v>
      </c>
      <c r="C29" s="90" t="s">
        <v>487</v>
      </c>
      <c r="D29" s="90">
        <v>56</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14.25" x14ac:dyDescent="0.25">
      <c r="A30" s="89">
        <v>19</v>
      </c>
      <c r="B30" s="90" t="s">
        <v>581</v>
      </c>
      <c r="C30" s="90" t="s">
        <v>476</v>
      </c>
      <c r="D30" s="90">
        <v>4200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14.25" x14ac:dyDescent="0.25">
      <c r="A31" s="89">
        <v>20</v>
      </c>
      <c r="B31" s="90" t="s">
        <v>582</v>
      </c>
      <c r="C31" s="90" t="s">
        <v>476</v>
      </c>
      <c r="D31" s="90">
        <v>2240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42.75" x14ac:dyDescent="0.25">
      <c r="A32" s="89">
        <v>21</v>
      </c>
      <c r="B32" s="90" t="s">
        <v>583</v>
      </c>
      <c r="C32" s="90" t="s">
        <v>487</v>
      </c>
      <c r="D32" s="90">
        <v>150</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14.25" x14ac:dyDescent="0.25">
      <c r="A33" s="89">
        <v>22</v>
      </c>
      <c r="B33" s="90" t="s">
        <v>584</v>
      </c>
      <c r="C33" s="90" t="s">
        <v>487</v>
      </c>
      <c r="D33" s="90">
        <v>1500</v>
      </c>
      <c r="E33" s="91"/>
      <c r="F33" s="92"/>
      <c r="G33" s="93"/>
      <c r="H33" s="94">
        <f t="shared" si="0"/>
        <v>0</v>
      </c>
      <c r="I33" s="95"/>
      <c r="J33" s="94">
        <f t="shared" si="1"/>
        <v>0</v>
      </c>
      <c r="K33" s="94"/>
      <c r="L33" s="96">
        <f t="shared" si="2"/>
        <v>0</v>
      </c>
      <c r="M33" s="71">
        <f t="shared" si="8"/>
        <v>1</v>
      </c>
      <c r="N33" s="71">
        <f t="shared" si="8"/>
        <v>1</v>
      </c>
      <c r="O33" s="71">
        <f t="shared" si="8"/>
        <v>1</v>
      </c>
      <c r="P33" s="71">
        <f t="shared" si="4"/>
        <v>1</v>
      </c>
      <c r="Q33" s="71"/>
      <c r="R33" s="71">
        <f t="shared" si="5"/>
        <v>0</v>
      </c>
      <c r="S33" s="71">
        <f t="shared" si="6"/>
        <v>0</v>
      </c>
      <c r="T33" s="70">
        <f t="shared" si="7"/>
        <v>0</v>
      </c>
      <c r="U33" s="71"/>
      <c r="V33" s="97"/>
      <c r="W33" s="72"/>
      <c r="X33" s="72"/>
      <c r="Y33" s="72"/>
      <c r="Z33" s="72"/>
      <c r="AA33" s="72"/>
      <c r="AB33" s="72"/>
      <c r="AC33" s="72"/>
      <c r="AD33" s="72"/>
    </row>
    <row r="34" spans="1:30" s="73" customFormat="1" ht="28.5" x14ac:dyDescent="0.25">
      <c r="A34" s="89">
        <v>23</v>
      </c>
      <c r="B34" s="90" t="s">
        <v>585</v>
      </c>
      <c r="C34" s="90" t="s">
        <v>476</v>
      </c>
      <c r="D34" s="90">
        <v>80</v>
      </c>
      <c r="E34" s="91"/>
      <c r="F34" s="92"/>
      <c r="G34" s="93"/>
      <c r="H34" s="94">
        <f t="shared" si="0"/>
        <v>0</v>
      </c>
      <c r="I34" s="95"/>
      <c r="J34" s="94">
        <f t="shared" si="1"/>
        <v>0</v>
      </c>
      <c r="K34" s="94"/>
      <c r="L34" s="96">
        <f t="shared" si="2"/>
        <v>0</v>
      </c>
      <c r="M34" s="71">
        <f t="shared" si="8"/>
        <v>1</v>
      </c>
      <c r="N34" s="71">
        <f t="shared" si="8"/>
        <v>1</v>
      </c>
      <c r="O34" s="71">
        <f t="shared" si="8"/>
        <v>1</v>
      </c>
      <c r="P34" s="71">
        <f t="shared" si="4"/>
        <v>1</v>
      </c>
      <c r="Q34" s="71"/>
      <c r="R34" s="71">
        <f t="shared" si="5"/>
        <v>0</v>
      </c>
      <c r="S34" s="71">
        <f t="shared" si="6"/>
        <v>0</v>
      </c>
      <c r="T34" s="70">
        <f t="shared" si="7"/>
        <v>0</v>
      </c>
      <c r="U34" s="71"/>
      <c r="V34" s="97"/>
      <c r="W34" s="72"/>
      <c r="X34" s="72"/>
      <c r="Y34" s="72"/>
      <c r="Z34" s="72"/>
      <c r="AA34" s="72"/>
      <c r="AB34" s="72"/>
      <c r="AC34" s="72"/>
      <c r="AD34" s="72"/>
    </row>
    <row r="35" spans="1:30" s="73" customFormat="1" ht="28.5" x14ac:dyDescent="0.25">
      <c r="A35" s="89">
        <v>24</v>
      </c>
      <c r="B35" s="90" t="s">
        <v>586</v>
      </c>
      <c r="C35" s="90" t="s">
        <v>476</v>
      </c>
      <c r="D35" s="90">
        <v>50</v>
      </c>
      <c r="E35" s="91"/>
      <c r="F35" s="92"/>
      <c r="G35" s="93"/>
      <c r="H35" s="94">
        <f t="shared" si="0"/>
        <v>0</v>
      </c>
      <c r="I35" s="95"/>
      <c r="J35" s="94">
        <f t="shared" si="1"/>
        <v>0</v>
      </c>
      <c r="K35" s="94"/>
      <c r="L35" s="96">
        <f t="shared" si="2"/>
        <v>0</v>
      </c>
      <c r="M35" s="71">
        <f t="shared" si="8"/>
        <v>1</v>
      </c>
      <c r="N35" s="71">
        <f t="shared" si="8"/>
        <v>1</v>
      </c>
      <c r="O35" s="71">
        <f t="shared" si="8"/>
        <v>1</v>
      </c>
      <c r="P35" s="71">
        <f t="shared" si="4"/>
        <v>1</v>
      </c>
      <c r="Q35" s="71"/>
      <c r="R35" s="71">
        <f t="shared" si="5"/>
        <v>0</v>
      </c>
      <c r="S35" s="71">
        <f t="shared" si="6"/>
        <v>0</v>
      </c>
      <c r="T35" s="70">
        <f t="shared" si="7"/>
        <v>0</v>
      </c>
      <c r="U35" s="71"/>
      <c r="V35" s="97"/>
      <c r="W35" s="72"/>
      <c r="X35" s="72"/>
      <c r="Y35" s="72"/>
      <c r="Z35" s="72"/>
      <c r="AA35" s="72"/>
      <c r="AB35" s="72"/>
      <c r="AC35" s="72"/>
      <c r="AD35" s="72"/>
    </row>
    <row r="36" spans="1:30" s="73" customFormat="1" ht="14.25" x14ac:dyDescent="0.25">
      <c r="A36" s="89">
        <v>25</v>
      </c>
      <c r="B36" s="90" t="s">
        <v>587</v>
      </c>
      <c r="C36" s="90" t="s">
        <v>487</v>
      </c>
      <c r="D36" s="90">
        <v>17000</v>
      </c>
      <c r="E36" s="91"/>
      <c r="F36" s="92"/>
      <c r="G36" s="93"/>
      <c r="H36" s="94">
        <f t="shared" si="0"/>
        <v>0</v>
      </c>
      <c r="I36" s="95"/>
      <c r="J36" s="94">
        <f t="shared" si="1"/>
        <v>0</v>
      </c>
      <c r="K36" s="94"/>
      <c r="L36" s="96">
        <f t="shared" si="2"/>
        <v>0</v>
      </c>
      <c r="M36" s="71">
        <f t="shared" si="8"/>
        <v>1</v>
      </c>
      <c r="N36" s="71">
        <f t="shared" si="8"/>
        <v>1</v>
      </c>
      <c r="O36" s="71">
        <f t="shared" si="8"/>
        <v>1</v>
      </c>
      <c r="P36" s="71">
        <f t="shared" si="4"/>
        <v>1</v>
      </c>
      <c r="Q36" s="71"/>
      <c r="R36" s="71">
        <f t="shared" si="5"/>
        <v>0</v>
      </c>
      <c r="S36" s="71">
        <f t="shared" si="6"/>
        <v>0</v>
      </c>
      <c r="T36" s="70">
        <f t="shared" si="7"/>
        <v>0</v>
      </c>
      <c r="U36" s="71"/>
      <c r="V36" s="97"/>
      <c r="W36" s="72"/>
      <c r="X36" s="72"/>
      <c r="Y36" s="72"/>
      <c r="Z36" s="72"/>
      <c r="AA36" s="72"/>
      <c r="AB36" s="72"/>
      <c r="AC36" s="72"/>
      <c r="AD36" s="72"/>
    </row>
    <row r="37" spans="1:30" s="73" customFormat="1" ht="28.5" x14ac:dyDescent="0.25">
      <c r="A37" s="89">
        <v>26</v>
      </c>
      <c r="B37" s="90" t="s">
        <v>588</v>
      </c>
      <c r="C37" s="90" t="s">
        <v>487</v>
      </c>
      <c r="D37" s="90">
        <v>400</v>
      </c>
      <c r="E37" s="91"/>
      <c r="F37" s="92"/>
      <c r="G37" s="93"/>
      <c r="H37" s="94">
        <f t="shared" si="0"/>
        <v>0</v>
      </c>
      <c r="I37" s="95"/>
      <c r="J37" s="94">
        <f t="shared" si="1"/>
        <v>0</v>
      </c>
      <c r="K37" s="94"/>
      <c r="L37" s="96">
        <f t="shared" si="2"/>
        <v>0</v>
      </c>
      <c r="M37" s="71">
        <f t="shared" si="8"/>
        <v>1</v>
      </c>
      <c r="N37" s="71">
        <f t="shared" si="8"/>
        <v>1</v>
      </c>
      <c r="O37" s="71">
        <f t="shared" si="8"/>
        <v>1</v>
      </c>
      <c r="P37" s="71">
        <f t="shared" si="4"/>
        <v>1</v>
      </c>
      <c r="Q37" s="71"/>
      <c r="R37" s="71">
        <f t="shared" si="5"/>
        <v>0</v>
      </c>
      <c r="S37" s="71">
        <f t="shared" si="6"/>
        <v>0</v>
      </c>
      <c r="T37" s="70">
        <f t="shared" si="7"/>
        <v>0</v>
      </c>
      <c r="U37" s="71"/>
      <c r="V37" s="97"/>
      <c r="W37" s="72"/>
      <c r="X37" s="72"/>
      <c r="Y37" s="72"/>
      <c r="Z37" s="72"/>
      <c r="AA37" s="72"/>
      <c r="AB37" s="72"/>
      <c r="AC37" s="72"/>
      <c r="AD37" s="72"/>
    </row>
    <row r="38" spans="1:30" s="73" customFormat="1" ht="14.25" x14ac:dyDescent="0.25">
      <c r="A38" s="89">
        <v>27</v>
      </c>
      <c r="B38" s="90" t="s">
        <v>589</v>
      </c>
      <c r="C38" s="90" t="s">
        <v>487</v>
      </c>
      <c r="D38" s="90">
        <v>30240</v>
      </c>
      <c r="E38" s="91"/>
      <c r="F38" s="92"/>
      <c r="G38" s="93"/>
      <c r="H38" s="94">
        <f t="shared" si="0"/>
        <v>0</v>
      </c>
      <c r="I38" s="95"/>
      <c r="J38" s="94">
        <f t="shared" si="1"/>
        <v>0</v>
      </c>
      <c r="K38" s="94"/>
      <c r="L38" s="96">
        <f t="shared" si="2"/>
        <v>0</v>
      </c>
      <c r="M38" s="71">
        <f t="shared" si="8"/>
        <v>1</v>
      </c>
      <c r="N38" s="71">
        <f t="shared" si="8"/>
        <v>1</v>
      </c>
      <c r="O38" s="71">
        <f t="shared" si="8"/>
        <v>1</v>
      </c>
      <c r="P38" s="71">
        <f t="shared" si="4"/>
        <v>1</v>
      </c>
      <c r="Q38" s="71"/>
      <c r="R38" s="71">
        <f t="shared" si="5"/>
        <v>0</v>
      </c>
      <c r="S38" s="71">
        <f t="shared" si="6"/>
        <v>0</v>
      </c>
      <c r="T38" s="70">
        <f t="shared" si="7"/>
        <v>0</v>
      </c>
      <c r="U38" s="71"/>
      <c r="V38" s="97"/>
      <c r="W38" s="72"/>
      <c r="X38" s="72"/>
      <c r="Y38" s="72"/>
      <c r="Z38" s="72"/>
      <c r="AA38" s="72"/>
      <c r="AB38" s="72"/>
      <c r="AC38" s="72"/>
      <c r="AD38" s="72"/>
    </row>
    <row r="39" spans="1:30" s="73" customFormat="1" ht="14.25" x14ac:dyDescent="0.25">
      <c r="A39" s="89">
        <v>28</v>
      </c>
      <c r="B39" s="90" t="s">
        <v>590</v>
      </c>
      <c r="C39" s="90" t="s">
        <v>487</v>
      </c>
      <c r="D39" s="90">
        <v>72</v>
      </c>
      <c r="E39" s="91"/>
      <c r="F39" s="92"/>
      <c r="G39" s="93"/>
      <c r="H39" s="94">
        <f t="shared" si="0"/>
        <v>0</v>
      </c>
      <c r="I39" s="95"/>
      <c r="J39" s="94">
        <f t="shared" si="1"/>
        <v>0</v>
      </c>
      <c r="K39" s="94"/>
      <c r="L39" s="96">
        <f t="shared" si="2"/>
        <v>0</v>
      </c>
      <c r="M39" s="71">
        <f t="shared" si="8"/>
        <v>1</v>
      </c>
      <c r="N39" s="71">
        <f t="shared" si="8"/>
        <v>1</v>
      </c>
      <c r="O39" s="71">
        <f t="shared" si="8"/>
        <v>1</v>
      </c>
      <c r="P39" s="71">
        <f t="shared" si="4"/>
        <v>1</v>
      </c>
      <c r="Q39" s="71"/>
      <c r="R39" s="71">
        <f t="shared" si="5"/>
        <v>0</v>
      </c>
      <c r="S39" s="71">
        <f t="shared" si="6"/>
        <v>0</v>
      </c>
      <c r="T39" s="70">
        <f t="shared" si="7"/>
        <v>0</v>
      </c>
      <c r="U39" s="71"/>
      <c r="V39" s="97"/>
      <c r="W39" s="72"/>
      <c r="X39" s="72"/>
      <c r="Y39" s="72"/>
      <c r="Z39" s="72"/>
      <c r="AA39" s="72"/>
      <c r="AB39" s="72"/>
      <c r="AC39" s="72"/>
      <c r="AD39" s="72"/>
    </row>
    <row r="40" spans="1:30" s="73" customFormat="1" ht="21" customHeight="1" x14ac:dyDescent="0.25">
      <c r="A40" s="165"/>
      <c r="B40" s="165"/>
      <c r="C40" s="165"/>
      <c r="D40" s="165"/>
      <c r="E40" s="165"/>
      <c r="F40" s="98" t="s">
        <v>60</v>
      </c>
      <c r="G40" s="98" t="s">
        <v>61</v>
      </c>
      <c r="H40" s="99">
        <f ca="1">SUM(OFFSET($H$12,0,0,ROW()-12,1))</f>
        <v>0</v>
      </c>
      <c r="I40" s="100" t="s">
        <v>61</v>
      </c>
      <c r="J40" s="99">
        <f ca="1">SUM(OFFSET($J$12,0,0,ROW()-12,1))</f>
        <v>0</v>
      </c>
      <c r="K40" s="100" t="s">
        <v>61</v>
      </c>
      <c r="L40" s="88"/>
      <c r="M40" s="71"/>
      <c r="N40" s="71"/>
      <c r="O40" s="71"/>
      <c r="P40" s="71"/>
      <c r="Q40" s="71"/>
      <c r="R40" s="71"/>
      <c r="S40" s="71"/>
      <c r="T40" s="71"/>
      <c r="U40" s="71"/>
      <c r="V40" s="97"/>
      <c r="W40" s="72"/>
      <c r="X40" s="72"/>
      <c r="Y40" s="72"/>
      <c r="Z40" s="72"/>
      <c r="AA40" s="72"/>
      <c r="AB40" s="72"/>
      <c r="AC40" s="72"/>
      <c r="AD40" s="72"/>
    </row>
    <row r="41" spans="1:30" x14ac:dyDescent="0.25">
      <c r="A41" s="101" t="s">
        <v>62</v>
      </c>
      <c r="B41" s="102"/>
      <c r="C41" s="102"/>
      <c r="D41" s="102"/>
      <c r="E41" s="103"/>
      <c r="F41" s="104"/>
      <c r="G41" s="103"/>
      <c r="H41" s="103"/>
      <c r="I41" s="103"/>
      <c r="J41" s="103"/>
      <c r="K41" s="103"/>
      <c r="L41" s="88"/>
    </row>
    <row r="42" spans="1:30" x14ac:dyDescent="0.25">
      <c r="A42" s="102"/>
      <c r="B42" s="102"/>
      <c r="C42" s="102"/>
      <c r="D42" s="102"/>
      <c r="E42" s="103"/>
      <c r="F42" s="104"/>
      <c r="G42" s="103"/>
      <c r="H42" s="103"/>
      <c r="I42" s="103"/>
      <c r="J42" s="103"/>
      <c r="K42" s="103"/>
      <c r="L42" s="88"/>
    </row>
    <row r="43" spans="1:30" x14ac:dyDescent="0.25">
      <c r="A43" s="102" t="s">
        <v>63</v>
      </c>
      <c r="B43" s="102"/>
      <c r="C43" s="102"/>
      <c r="D43" s="102"/>
      <c r="E43" s="103"/>
      <c r="F43" s="104"/>
      <c r="G43" s="103"/>
      <c r="H43" s="103"/>
      <c r="I43" s="103"/>
      <c r="J43" s="103"/>
      <c r="K43" s="103"/>
      <c r="L43" s="88"/>
    </row>
    <row r="44" spans="1:30" x14ac:dyDescent="0.25">
      <c r="A44" s="101" t="s">
        <v>64</v>
      </c>
      <c r="B44" s="102"/>
      <c r="C44" s="102"/>
      <c r="D44" s="102"/>
      <c r="E44" s="103"/>
      <c r="F44" s="104"/>
      <c r="G44" s="103"/>
      <c r="H44" s="103"/>
      <c r="I44" s="103"/>
      <c r="J44" s="103"/>
      <c r="K44" s="103"/>
      <c r="L44" s="88"/>
    </row>
    <row r="45" spans="1:30" x14ac:dyDescent="0.25">
      <c r="A45" s="101" t="s">
        <v>84</v>
      </c>
      <c r="B45" s="102"/>
      <c r="C45" s="102"/>
      <c r="D45" s="102"/>
      <c r="E45" s="103"/>
      <c r="F45" s="104"/>
      <c r="G45" s="103"/>
      <c r="H45" s="103"/>
      <c r="I45" s="103"/>
      <c r="J45" s="103"/>
      <c r="K45" s="103"/>
      <c r="L45" s="88"/>
    </row>
    <row r="46" spans="1:30" x14ac:dyDescent="0.25">
      <c r="A46" s="105" t="s">
        <v>65</v>
      </c>
      <c r="B46" s="102"/>
      <c r="C46" s="102"/>
      <c r="D46" s="102"/>
      <c r="E46" s="103"/>
      <c r="F46" s="104"/>
      <c r="G46" s="103"/>
      <c r="H46" s="103"/>
      <c r="I46" s="103"/>
      <c r="J46" s="103"/>
      <c r="K46" s="103"/>
      <c r="L46" s="88"/>
    </row>
    <row r="47" spans="1:30" x14ac:dyDescent="0.25">
      <c r="A47" s="105" t="s">
        <v>66</v>
      </c>
      <c r="B47" s="102"/>
      <c r="C47" s="102"/>
      <c r="D47" s="102"/>
      <c r="E47" s="103"/>
      <c r="F47" s="104"/>
      <c r="G47" s="103"/>
      <c r="H47" s="103"/>
      <c r="I47" s="103"/>
      <c r="J47" s="103"/>
      <c r="K47" s="103"/>
      <c r="L47" s="88"/>
    </row>
    <row r="48" spans="1:30" x14ac:dyDescent="0.25">
      <c r="A48" s="102"/>
      <c r="B48" s="102"/>
      <c r="C48" s="102"/>
      <c r="D48" s="102"/>
      <c r="E48" s="103"/>
      <c r="F48" s="104"/>
      <c r="G48" s="103"/>
      <c r="H48" s="103"/>
      <c r="I48" s="103"/>
      <c r="J48" s="103"/>
      <c r="K48" s="103"/>
      <c r="L48" s="88"/>
    </row>
    <row r="49" spans="1:12" x14ac:dyDescent="0.25">
      <c r="A49" s="102" t="s">
        <v>67</v>
      </c>
      <c r="B49" s="102"/>
      <c r="C49" s="102"/>
      <c r="D49" s="102"/>
      <c r="E49" s="103"/>
      <c r="F49" s="104"/>
      <c r="G49" s="103"/>
      <c r="H49" s="103"/>
      <c r="I49" s="103"/>
      <c r="J49" s="103"/>
      <c r="K49" s="103"/>
      <c r="L49" s="88"/>
    </row>
    <row r="50" spans="1:12" x14ac:dyDescent="0.25">
      <c r="A50" s="102"/>
      <c r="B50" s="102"/>
      <c r="C50" s="102"/>
      <c r="D50" s="102"/>
      <c r="E50" s="103"/>
      <c r="F50" s="104"/>
      <c r="G50" s="103"/>
      <c r="H50" s="103"/>
      <c r="I50" s="103"/>
      <c r="J50" s="103"/>
      <c r="K50" s="103"/>
      <c r="L50" s="88"/>
    </row>
    <row r="51" spans="1:12" x14ac:dyDescent="0.25">
      <c r="A51" s="102" t="s">
        <v>68</v>
      </c>
      <c r="B51" s="102"/>
      <c r="C51" s="102"/>
      <c r="D51" s="102"/>
      <c r="E51" s="103"/>
      <c r="F51" s="104"/>
      <c r="G51" s="103"/>
      <c r="H51" s="103"/>
      <c r="I51" s="103"/>
      <c r="J51" s="103"/>
      <c r="K51" s="103"/>
    </row>
    <row r="52" spans="1:12" x14ac:dyDescent="0.25">
      <c r="A52" s="102"/>
      <c r="B52" s="102"/>
      <c r="C52" s="102"/>
      <c r="D52" s="102"/>
      <c r="E52" s="103"/>
      <c r="F52" s="104"/>
      <c r="G52" s="103"/>
      <c r="H52" s="103"/>
      <c r="I52" s="103"/>
      <c r="J52" s="103"/>
      <c r="K52" s="103"/>
    </row>
    <row r="53" spans="1:12" ht="66.75" customHeight="1" x14ac:dyDescent="0.25">
      <c r="A53" s="166" t="s">
        <v>85</v>
      </c>
      <c r="B53" s="166"/>
      <c r="C53" s="166"/>
      <c r="D53" s="166"/>
      <c r="E53" s="166"/>
      <c r="F53" s="166"/>
      <c r="G53" s="166"/>
      <c r="H53" s="166"/>
      <c r="I53" s="166"/>
      <c r="J53" s="166"/>
      <c r="K53" s="166"/>
    </row>
  </sheetData>
  <protectedRanges>
    <protectedRange sqref="K12:K39" name="Rozstęp4_1_2_1"/>
    <protectedRange sqref="I12:I39" name="Rozstęp3_1_2_1"/>
    <protectedRange sqref="E12:G39" name="Rozstęp2_1_2_1"/>
  </protectedRanges>
  <mergeCells count="11">
    <mergeCell ref="B8:D8"/>
    <mergeCell ref="E8:J8"/>
    <mergeCell ref="D10:G10"/>
    <mergeCell ref="A40:E40"/>
    <mergeCell ref="A53:K53"/>
    <mergeCell ref="B1:D1"/>
    <mergeCell ref="F1:K1"/>
    <mergeCell ref="F2:H2"/>
    <mergeCell ref="B3:D7"/>
    <mergeCell ref="E5:J6"/>
    <mergeCell ref="E7:J7"/>
  </mergeCells>
  <conditionalFormatting sqref="E5 L5:M6">
    <cfRule type="expression" dxfId="207" priority="2">
      <formula>$E$5="Nie składamy oferty w zakresie przedmiotowego zadania"</formula>
    </cfRule>
  </conditionalFormatting>
  <conditionalFormatting sqref="E7 L7:M7">
    <cfRule type="expression" dxfId="20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28</v>
      </c>
      <c r="D10" s="164" t="str">
        <f ca="1">VLOOKUP(C10,Oferta!J41:K170,2)</f>
        <v>Chemioterapia 13</v>
      </c>
      <c r="E10" s="164"/>
      <c r="F10" s="164"/>
      <c r="G10" s="164"/>
      <c r="H10" s="69">
        <f ca="1">SUMIF(F12:F1304,"Razem",H12:H1304)</f>
        <v>0</v>
      </c>
      <c r="I10" s="69"/>
      <c r="J10" s="69">
        <f ca="1">SUMIF(F12:F1304,"Razem",J12:J1304)</f>
        <v>0</v>
      </c>
      <c r="K10" s="69"/>
      <c r="L10" s="60">
        <f>SUM(L11:L1798)</f>
        <v>0</v>
      </c>
      <c r="M10" s="60">
        <f>COUNTIF(M12:M1798,0)</f>
        <v>0</v>
      </c>
      <c r="N10" s="60">
        <f>COUNTIF(N12:N1798,0)</f>
        <v>0</v>
      </c>
      <c r="O10" s="60">
        <f>COUNTIF(O12:O1798,0)</f>
        <v>0</v>
      </c>
      <c r="P10" s="60">
        <f>COUNTIF(P12:P1798,0)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SUM(M12:M1798)</f>
        <v>5</v>
      </c>
      <c r="N11" s="60">
        <f>SUM(N12:N1798)</f>
        <v>5</v>
      </c>
      <c r="O11" s="60">
        <f>SUM(O12:O1798)</f>
        <v>5</v>
      </c>
      <c r="P11" s="60">
        <f>SUM(P12:P1798)</f>
        <v>5</v>
      </c>
      <c r="Q11" s="60">
        <f>SUM(M11:P11)</f>
        <v>20</v>
      </c>
      <c r="R11" s="60">
        <f>SUM(R12:R1798)</f>
        <v>0</v>
      </c>
      <c r="S11" s="60">
        <f>SUM(S12:S1798)</f>
        <v>0</v>
      </c>
      <c r="T11" s="60">
        <f>SUM(T12:T1798)</f>
        <v>0</v>
      </c>
    </row>
    <row r="12" spans="1:30" s="73" customFormat="1" ht="19.5" customHeight="1" x14ac:dyDescent="0.25">
      <c r="A12" s="89">
        <v>1</v>
      </c>
      <c r="B12" s="90" t="s">
        <v>591</v>
      </c>
      <c r="C12" s="90" t="s">
        <v>487</v>
      </c>
      <c r="D12" s="90">
        <v>15600</v>
      </c>
      <c r="E12" s="91"/>
      <c r="F12" s="92"/>
      <c r="G12" s="93"/>
      <c r="H12" s="94">
        <f>ROUND(D12*G12,2)</f>
        <v>0</v>
      </c>
      <c r="I12" s="95"/>
      <c r="J12" s="94">
        <f>ROUND(H12*(1+I12),2)</f>
        <v>0</v>
      </c>
      <c r="K12" s="94"/>
      <c r="L12" s="96">
        <f>IF(LEN(H12)-IFERROR(SEARCH(",",H12,1),LEN(H12))&gt;2,1,0)</f>
        <v>0</v>
      </c>
      <c r="M12" s="71">
        <f t="shared" ref="M12:O16"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592</v>
      </c>
      <c r="C13" s="90" t="s">
        <v>487</v>
      </c>
      <c r="D13" s="90">
        <v>720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8.5" x14ac:dyDescent="0.25">
      <c r="A14" s="89">
        <v>3</v>
      </c>
      <c r="B14" s="90" t="s">
        <v>593</v>
      </c>
      <c r="C14" s="90" t="s">
        <v>487</v>
      </c>
      <c r="D14" s="90">
        <v>114</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19.5" customHeight="1" x14ac:dyDescent="0.25">
      <c r="A15" s="89">
        <v>4</v>
      </c>
      <c r="B15" s="90" t="s">
        <v>594</v>
      </c>
      <c r="C15" s="90" t="s">
        <v>487</v>
      </c>
      <c r="D15" s="90">
        <v>102</v>
      </c>
      <c r="E15" s="91"/>
      <c r="F15" s="92"/>
      <c r="G15" s="93"/>
      <c r="H15" s="94">
        <f>ROUND(D15*G15,2)</f>
        <v>0</v>
      </c>
      <c r="I15" s="95"/>
      <c r="J15" s="94">
        <f>ROUND(H15*(1+I15),2)</f>
        <v>0</v>
      </c>
      <c r="K15" s="94"/>
      <c r="L15" s="96">
        <f>IF(LEN(H15)-IFERROR(SEARCH(",",H15,1),LEN(H15))&gt;2,1,0)</f>
        <v>0</v>
      </c>
      <c r="M15" s="71">
        <f t="shared" si="0"/>
        <v>1</v>
      </c>
      <c r="N15" s="71">
        <f t="shared" si="0"/>
        <v>1</v>
      </c>
      <c r="O15" s="71">
        <f t="shared" si="0"/>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19.5" customHeight="1" x14ac:dyDescent="0.25">
      <c r="A16" s="89">
        <v>5</v>
      </c>
      <c r="B16" s="90" t="s">
        <v>595</v>
      </c>
      <c r="C16" s="90" t="s">
        <v>476</v>
      </c>
      <c r="D16" s="90">
        <v>6000</v>
      </c>
      <c r="E16" s="91"/>
      <c r="F16" s="92"/>
      <c r="G16" s="93"/>
      <c r="H16" s="94">
        <f>ROUND(D16*G16,2)</f>
        <v>0</v>
      </c>
      <c r="I16" s="95"/>
      <c r="J16" s="94">
        <f>ROUND(H16*(1+I16),2)</f>
        <v>0</v>
      </c>
      <c r="K16" s="94"/>
      <c r="L16" s="96">
        <f>IF(LEN(H16)-IFERROR(SEARCH(",",H16,1),LEN(H16))&gt;2,1,0)</f>
        <v>0</v>
      </c>
      <c r="M16" s="71">
        <f t="shared" si="0"/>
        <v>1</v>
      </c>
      <c r="N16" s="71">
        <f t="shared" si="0"/>
        <v>1</v>
      </c>
      <c r="O16" s="71">
        <f t="shared" si="0"/>
        <v>1</v>
      </c>
      <c r="P16" s="71">
        <f>IF(ISBLANK(I16),1,0)</f>
        <v>1</v>
      </c>
      <c r="Q16" s="71"/>
      <c r="R16" s="71">
        <f>IF(ISNUMBER(H16),0,1)</f>
        <v>0</v>
      </c>
      <c r="S16" s="71">
        <f>IF(I16=0.08,0,IF(I16=0.23,0,IF(I16=0.05,0,IF(I16=0,0,1))))</f>
        <v>0</v>
      </c>
      <c r="T16" s="70">
        <f>IF(ISERROR(IF(LEN(G16)-FIND(",",G16)&gt;4,1,0)),0,IF(LEN(G16)-FIND(",",G16)&gt;4,1,0))</f>
        <v>0</v>
      </c>
      <c r="U16" s="71"/>
      <c r="V16" s="97"/>
      <c r="W16" s="72"/>
      <c r="X16" s="72"/>
      <c r="Y16" s="72"/>
      <c r="Z16" s="72"/>
      <c r="AA16" s="72"/>
      <c r="AB16" s="72"/>
      <c r="AC16" s="72"/>
      <c r="AD16" s="72"/>
    </row>
    <row r="17" spans="1:30" s="73" customFormat="1" ht="21" customHeight="1" x14ac:dyDescent="0.25">
      <c r="A17" s="165"/>
      <c r="B17" s="165"/>
      <c r="C17" s="165"/>
      <c r="D17" s="165"/>
      <c r="E17" s="165"/>
      <c r="F17" s="98" t="s">
        <v>60</v>
      </c>
      <c r="G17" s="98" t="s">
        <v>61</v>
      </c>
      <c r="H17" s="99">
        <f ca="1">SUM(OFFSET($H$12,0,0,ROW()-12,1))</f>
        <v>0</v>
      </c>
      <c r="I17" s="100" t="s">
        <v>61</v>
      </c>
      <c r="J17" s="99">
        <f ca="1">SUM(OFFSET($J$12,0,0,ROW()-12,1))</f>
        <v>0</v>
      </c>
      <c r="K17" s="100" t="s">
        <v>61</v>
      </c>
      <c r="L17" s="88"/>
      <c r="M17" s="71"/>
      <c r="N17" s="71"/>
      <c r="O17" s="71"/>
      <c r="P17" s="71"/>
      <c r="Q17" s="71"/>
      <c r="R17" s="71"/>
      <c r="S17" s="71"/>
      <c r="T17" s="71"/>
      <c r="U17" s="71"/>
      <c r="V17" s="97"/>
      <c r="W17" s="72"/>
      <c r="X17" s="72"/>
      <c r="Y17" s="72"/>
      <c r="Z17" s="72"/>
      <c r="AA17" s="72"/>
      <c r="AB17" s="72"/>
      <c r="AC17" s="72"/>
      <c r="AD17" s="72"/>
    </row>
    <row r="18" spans="1:30" x14ac:dyDescent="0.25">
      <c r="A18" s="101" t="s">
        <v>62</v>
      </c>
      <c r="B18" s="102"/>
      <c r="C18" s="102"/>
      <c r="D18" s="102"/>
      <c r="E18" s="103"/>
      <c r="F18" s="104"/>
      <c r="G18" s="103"/>
      <c r="H18" s="103"/>
      <c r="I18" s="103"/>
      <c r="J18" s="103"/>
      <c r="K18" s="103"/>
      <c r="L18" s="88"/>
    </row>
    <row r="19" spans="1:30" x14ac:dyDescent="0.25">
      <c r="A19" s="102"/>
      <c r="B19" s="102"/>
      <c r="C19" s="102"/>
      <c r="D19" s="102"/>
      <c r="E19" s="103"/>
      <c r="F19" s="104"/>
      <c r="G19" s="103"/>
      <c r="H19" s="103"/>
      <c r="I19" s="103"/>
      <c r="J19" s="103"/>
      <c r="K19" s="103"/>
      <c r="L19" s="88"/>
    </row>
    <row r="20" spans="1:30" x14ac:dyDescent="0.25">
      <c r="A20" s="102" t="s">
        <v>63</v>
      </c>
      <c r="B20" s="102"/>
      <c r="C20" s="102"/>
      <c r="D20" s="102"/>
      <c r="E20" s="103"/>
      <c r="F20" s="104"/>
      <c r="G20" s="103"/>
      <c r="H20" s="103"/>
      <c r="I20" s="103"/>
      <c r="J20" s="103"/>
      <c r="K20" s="103"/>
      <c r="L20" s="88"/>
    </row>
    <row r="21" spans="1:30" x14ac:dyDescent="0.25">
      <c r="A21" s="101" t="s">
        <v>64</v>
      </c>
      <c r="B21" s="102"/>
      <c r="C21" s="102"/>
      <c r="D21" s="102"/>
      <c r="E21" s="103"/>
      <c r="F21" s="104"/>
      <c r="G21" s="103"/>
      <c r="H21" s="103"/>
      <c r="I21" s="103"/>
      <c r="J21" s="103"/>
      <c r="K21" s="103"/>
      <c r="L21" s="88"/>
    </row>
    <row r="22" spans="1:30" x14ac:dyDescent="0.25">
      <c r="A22" s="101" t="s">
        <v>84</v>
      </c>
      <c r="B22" s="102"/>
      <c r="C22" s="102"/>
      <c r="D22" s="102"/>
      <c r="E22" s="103"/>
      <c r="F22" s="104"/>
      <c r="G22" s="103"/>
      <c r="H22" s="103"/>
      <c r="I22" s="103"/>
      <c r="J22" s="103"/>
      <c r="K22" s="103"/>
      <c r="L22" s="88"/>
    </row>
    <row r="23" spans="1:30" x14ac:dyDescent="0.25">
      <c r="A23" s="105" t="s">
        <v>65</v>
      </c>
      <c r="B23" s="102"/>
      <c r="C23" s="102"/>
      <c r="D23" s="102"/>
      <c r="E23" s="103"/>
      <c r="F23" s="104"/>
      <c r="G23" s="103"/>
      <c r="H23" s="103"/>
      <c r="I23" s="103"/>
      <c r="J23" s="103"/>
      <c r="K23" s="103"/>
      <c r="L23" s="88"/>
    </row>
    <row r="24" spans="1:30" x14ac:dyDescent="0.25">
      <c r="A24" s="105" t="s">
        <v>66</v>
      </c>
      <c r="B24" s="102"/>
      <c r="C24" s="102"/>
      <c r="D24" s="102"/>
      <c r="E24" s="103"/>
      <c r="F24" s="104"/>
      <c r="G24" s="103"/>
      <c r="H24" s="103"/>
      <c r="I24" s="103"/>
      <c r="J24" s="103"/>
      <c r="K24" s="103"/>
      <c r="L24" s="88"/>
    </row>
    <row r="25" spans="1:30" x14ac:dyDescent="0.25">
      <c r="A25" s="102"/>
      <c r="B25" s="102"/>
      <c r="C25" s="102"/>
      <c r="D25" s="102"/>
      <c r="E25" s="103"/>
      <c r="F25" s="104"/>
      <c r="G25" s="103"/>
      <c r="H25" s="103"/>
      <c r="I25" s="103"/>
      <c r="J25" s="103"/>
      <c r="K25" s="103"/>
      <c r="L25" s="88"/>
    </row>
    <row r="26" spans="1:30" x14ac:dyDescent="0.25">
      <c r="A26" s="102" t="s">
        <v>67</v>
      </c>
      <c r="B26" s="102"/>
      <c r="C26" s="102"/>
      <c r="D26" s="102"/>
      <c r="E26" s="103"/>
      <c r="F26" s="104"/>
      <c r="G26" s="103"/>
      <c r="H26" s="103"/>
      <c r="I26" s="103"/>
      <c r="J26" s="103"/>
      <c r="K26" s="103"/>
      <c r="L26" s="88"/>
    </row>
    <row r="27" spans="1:30" x14ac:dyDescent="0.25">
      <c r="A27" s="102"/>
      <c r="B27" s="102"/>
      <c r="C27" s="102"/>
      <c r="D27" s="102"/>
      <c r="E27" s="103"/>
      <c r="F27" s="104"/>
      <c r="G27" s="103"/>
      <c r="H27" s="103"/>
      <c r="I27" s="103"/>
      <c r="J27" s="103"/>
      <c r="K27" s="103"/>
      <c r="L27" s="88"/>
    </row>
    <row r="28" spans="1:30" x14ac:dyDescent="0.25">
      <c r="A28" s="102" t="s">
        <v>68</v>
      </c>
      <c r="B28" s="102"/>
      <c r="C28" s="102"/>
      <c r="D28" s="102"/>
      <c r="E28" s="103"/>
      <c r="F28" s="104"/>
      <c r="G28" s="103"/>
      <c r="H28" s="103"/>
      <c r="I28" s="103"/>
      <c r="J28" s="103"/>
      <c r="K28" s="103"/>
    </row>
    <row r="29" spans="1:30" x14ac:dyDescent="0.25">
      <c r="A29" s="102"/>
      <c r="B29" s="102"/>
      <c r="C29" s="102"/>
      <c r="D29" s="102"/>
      <c r="E29" s="103"/>
      <c r="F29" s="104"/>
      <c r="G29" s="103"/>
      <c r="H29" s="103"/>
      <c r="I29" s="103"/>
      <c r="J29" s="103"/>
      <c r="K29" s="103"/>
    </row>
    <row r="30" spans="1:30" ht="66.75" customHeight="1" x14ac:dyDescent="0.25">
      <c r="A30" s="166" t="s">
        <v>85</v>
      </c>
      <c r="B30" s="166"/>
      <c r="C30" s="166"/>
      <c r="D30" s="166"/>
      <c r="E30" s="166"/>
      <c r="F30" s="166"/>
      <c r="G30" s="166"/>
      <c r="H30" s="166"/>
      <c r="I30" s="166"/>
      <c r="J30" s="166"/>
      <c r="K30" s="166"/>
    </row>
  </sheetData>
  <protectedRanges>
    <protectedRange sqref="K12:K16" name="Rozstęp4_1_2_1"/>
    <protectedRange sqref="I12:I16" name="Rozstęp3_1_2_1"/>
    <protectedRange sqref="E12:G16" name="Rozstęp2_1_2_1"/>
  </protectedRanges>
  <mergeCells count="11">
    <mergeCell ref="B8:D8"/>
    <mergeCell ref="E8:J8"/>
    <mergeCell ref="D10:G10"/>
    <mergeCell ref="A17:E17"/>
    <mergeCell ref="A30:K30"/>
    <mergeCell ref="B1:D1"/>
    <mergeCell ref="F1:K1"/>
    <mergeCell ref="F2:H2"/>
    <mergeCell ref="B3:D7"/>
    <mergeCell ref="E5:J6"/>
    <mergeCell ref="E7:J7"/>
  </mergeCells>
  <conditionalFormatting sqref="E5 L5:M6">
    <cfRule type="expression" dxfId="205" priority="2">
      <formula>$E$5="Nie składamy oferty w zakresie przedmiotowego zadania"</formula>
    </cfRule>
  </conditionalFormatting>
  <conditionalFormatting sqref="E7 L7:M7">
    <cfRule type="expression" dxfId="20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v>
      </c>
      <c r="D10" s="164" t="str">
        <f ca="1">VLOOKUP(C10,Oferta!J41:K170,2)</f>
        <v>Aethanol</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477</v>
      </c>
      <c r="C12" s="90" t="s">
        <v>478</v>
      </c>
      <c r="D12" s="90">
        <v>4000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479</v>
      </c>
      <c r="C13" s="90" t="s">
        <v>478</v>
      </c>
      <c r="D13" s="90">
        <v>4000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257" priority="2">
      <formula>$E$5="Nie składamy oferty w zakresie przedmiotowego zadania"</formula>
    </cfRule>
  </conditionalFormatting>
  <conditionalFormatting sqref="E7 L7:M7">
    <cfRule type="expression" dxfId="25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29</v>
      </c>
      <c r="D10" s="164" t="str">
        <f ca="1">VLOOKUP(C10,Oferta!J41:K170,2)</f>
        <v>Chemioterapia 14</v>
      </c>
      <c r="E10" s="164"/>
      <c r="F10" s="164"/>
      <c r="G10" s="164"/>
      <c r="H10" s="69">
        <f ca="1">SUMIF(F12:F1305,"Razem",H12:H1305)</f>
        <v>0</v>
      </c>
      <c r="I10" s="69"/>
      <c r="J10" s="69">
        <f ca="1">SUMIF(F12:F1305,"Razem",J12:J1305)</f>
        <v>0</v>
      </c>
      <c r="K10" s="69"/>
      <c r="L10" s="60">
        <f>SUM(L11:L1799)</f>
        <v>0</v>
      </c>
      <c r="M10" s="60">
        <f>COUNTIF(M12:M1799,0)</f>
        <v>0</v>
      </c>
      <c r="N10" s="60">
        <f>COUNTIF(N12:N1799,0)</f>
        <v>0</v>
      </c>
      <c r="O10" s="60">
        <f>COUNTIF(O12:O1799,0)</f>
        <v>0</v>
      </c>
      <c r="P10" s="60">
        <f>COUNTIF(P12:P1799,0)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SUM(M12:M1799)</f>
        <v>6</v>
      </c>
      <c r="N11" s="60">
        <f>SUM(N12:N1799)</f>
        <v>6</v>
      </c>
      <c r="O11" s="60">
        <f>SUM(O12:O1799)</f>
        <v>6</v>
      </c>
      <c r="P11" s="60">
        <f>SUM(P12:P1799)</f>
        <v>6</v>
      </c>
      <c r="Q11" s="60">
        <f>SUM(M11:P11)</f>
        <v>24</v>
      </c>
      <c r="R11" s="60">
        <f>SUM(R12:R1799)</f>
        <v>0</v>
      </c>
      <c r="S11" s="60">
        <f>SUM(S12:S1799)</f>
        <v>0</v>
      </c>
      <c r="T11" s="60">
        <f>SUM(T12:T1799)</f>
        <v>0</v>
      </c>
    </row>
    <row r="12" spans="1:30" s="73" customFormat="1" ht="19.5" customHeight="1" x14ac:dyDescent="0.25">
      <c r="A12" s="89">
        <v>1</v>
      </c>
      <c r="B12" s="90" t="s">
        <v>596</v>
      </c>
      <c r="C12" s="90" t="s">
        <v>476</v>
      </c>
      <c r="D12" s="90">
        <v>1200</v>
      </c>
      <c r="E12" s="91"/>
      <c r="F12" s="92"/>
      <c r="G12" s="93"/>
      <c r="H12" s="94">
        <f t="shared" ref="H12:H17" si="0">ROUND(D12*G12,2)</f>
        <v>0</v>
      </c>
      <c r="I12" s="95"/>
      <c r="J12" s="94">
        <f t="shared" ref="J12:J17" si="1">ROUND(H12*(1+I12),2)</f>
        <v>0</v>
      </c>
      <c r="K12" s="94"/>
      <c r="L12" s="96">
        <f t="shared" ref="L12:L17" si="2">IF(LEN(H12)-IFERROR(SEARCH(",",H12,1),LEN(H12))&gt;2,1,0)</f>
        <v>0</v>
      </c>
      <c r="M12" s="71">
        <f t="shared" ref="M12:O17" si="3">IF(ISBLANK(E12),1,0)</f>
        <v>1</v>
      </c>
      <c r="N12" s="71">
        <f t="shared" si="3"/>
        <v>1</v>
      </c>
      <c r="O12" s="71">
        <f t="shared" si="3"/>
        <v>1</v>
      </c>
      <c r="P12" s="71">
        <f t="shared" ref="P12:P17" si="4">IF(ISBLANK(I12),1,0)</f>
        <v>1</v>
      </c>
      <c r="Q12" s="71"/>
      <c r="R12" s="71">
        <f t="shared" ref="R12:R17" si="5">IF(ISNUMBER(H12),0,1)</f>
        <v>0</v>
      </c>
      <c r="S12" s="71">
        <f t="shared" ref="S12:S17" si="6">IF(I12=0.08,0,IF(I12=0.23,0,IF(I12=0.05,0,IF(I12=0,0,1))))</f>
        <v>0</v>
      </c>
      <c r="T12" s="70">
        <f t="shared" ref="T12:T17" si="7">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597</v>
      </c>
      <c r="C13" s="90" t="s">
        <v>487</v>
      </c>
      <c r="D13" s="90">
        <v>3500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9.5" customHeight="1" x14ac:dyDescent="0.25">
      <c r="A14" s="89">
        <v>3</v>
      </c>
      <c r="B14" s="90" t="s">
        <v>598</v>
      </c>
      <c r="C14" s="90" t="s">
        <v>487</v>
      </c>
      <c r="D14" s="90">
        <v>500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28.5" x14ac:dyDescent="0.25">
      <c r="A15" s="89">
        <v>4</v>
      </c>
      <c r="B15" s="90" t="s">
        <v>599</v>
      </c>
      <c r="C15" s="90" t="s">
        <v>487</v>
      </c>
      <c r="D15" s="90">
        <v>38000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9.5" customHeight="1" x14ac:dyDescent="0.25">
      <c r="A16" s="89">
        <v>5</v>
      </c>
      <c r="B16" s="90" t="s">
        <v>600</v>
      </c>
      <c r="C16" s="90" t="s">
        <v>487</v>
      </c>
      <c r="D16" s="90">
        <v>3000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9.5" customHeight="1" x14ac:dyDescent="0.25">
      <c r="A17" s="89">
        <v>6</v>
      </c>
      <c r="B17" s="90" t="s">
        <v>601</v>
      </c>
      <c r="C17" s="90" t="s">
        <v>487</v>
      </c>
      <c r="D17" s="90">
        <v>35</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1" customHeight="1" x14ac:dyDescent="0.25">
      <c r="A18" s="165"/>
      <c r="B18" s="165"/>
      <c r="C18" s="165"/>
      <c r="D18" s="165"/>
      <c r="E18" s="165"/>
      <c r="F18" s="98" t="s">
        <v>60</v>
      </c>
      <c r="G18" s="98" t="s">
        <v>61</v>
      </c>
      <c r="H18" s="99">
        <f ca="1">SUM(OFFSET($H$12,0,0,ROW()-12,1))</f>
        <v>0</v>
      </c>
      <c r="I18" s="100" t="s">
        <v>61</v>
      </c>
      <c r="J18" s="99">
        <f ca="1">SUM(OFFSET($J$12,0,0,ROW()-12,1))</f>
        <v>0</v>
      </c>
      <c r="K18" s="100" t="s">
        <v>61</v>
      </c>
      <c r="L18" s="88"/>
      <c r="M18" s="71"/>
      <c r="N18" s="71"/>
      <c r="O18" s="71"/>
      <c r="P18" s="71"/>
      <c r="Q18" s="71"/>
      <c r="R18" s="71"/>
      <c r="S18" s="71"/>
      <c r="T18" s="71"/>
      <c r="U18" s="71"/>
      <c r="V18" s="97"/>
      <c r="W18" s="72"/>
      <c r="X18" s="72"/>
      <c r="Y18" s="72"/>
      <c r="Z18" s="72"/>
      <c r="AA18" s="72"/>
      <c r="AB18" s="72"/>
      <c r="AC18" s="72"/>
      <c r="AD18" s="72"/>
    </row>
    <row r="19" spans="1:30" x14ac:dyDescent="0.25">
      <c r="A19" s="101" t="s">
        <v>62</v>
      </c>
      <c r="B19" s="102"/>
      <c r="C19" s="102"/>
      <c r="D19" s="102"/>
      <c r="E19" s="103"/>
      <c r="F19" s="104"/>
      <c r="G19" s="103"/>
      <c r="H19" s="103"/>
      <c r="I19" s="103"/>
      <c r="J19" s="103"/>
      <c r="K19" s="103"/>
      <c r="L19" s="88"/>
    </row>
    <row r="20" spans="1:30" x14ac:dyDescent="0.25">
      <c r="A20" s="102"/>
      <c r="B20" s="102"/>
      <c r="C20" s="102"/>
      <c r="D20" s="102"/>
      <c r="E20" s="103"/>
      <c r="F20" s="104"/>
      <c r="G20" s="103"/>
      <c r="H20" s="103"/>
      <c r="I20" s="103"/>
      <c r="J20" s="103"/>
      <c r="K20" s="103"/>
      <c r="L20" s="88"/>
    </row>
    <row r="21" spans="1:30" x14ac:dyDescent="0.25">
      <c r="A21" s="102" t="s">
        <v>63</v>
      </c>
      <c r="B21" s="102"/>
      <c r="C21" s="102"/>
      <c r="D21" s="102"/>
      <c r="E21" s="103"/>
      <c r="F21" s="104"/>
      <c r="G21" s="103"/>
      <c r="H21" s="103"/>
      <c r="I21" s="103"/>
      <c r="J21" s="103"/>
      <c r="K21" s="103"/>
      <c r="L21" s="88"/>
    </row>
    <row r="22" spans="1:30" x14ac:dyDescent="0.25">
      <c r="A22" s="101" t="s">
        <v>64</v>
      </c>
      <c r="B22" s="102"/>
      <c r="C22" s="102"/>
      <c r="D22" s="102"/>
      <c r="E22" s="103"/>
      <c r="F22" s="104"/>
      <c r="G22" s="103"/>
      <c r="H22" s="103"/>
      <c r="I22" s="103"/>
      <c r="J22" s="103"/>
      <c r="K22" s="103"/>
      <c r="L22" s="88"/>
    </row>
    <row r="23" spans="1:30" x14ac:dyDescent="0.25">
      <c r="A23" s="101" t="s">
        <v>84</v>
      </c>
      <c r="B23" s="102"/>
      <c r="C23" s="102"/>
      <c r="D23" s="102"/>
      <c r="E23" s="103"/>
      <c r="F23" s="104"/>
      <c r="G23" s="103"/>
      <c r="H23" s="103"/>
      <c r="I23" s="103"/>
      <c r="J23" s="103"/>
      <c r="K23" s="103"/>
      <c r="L23" s="88"/>
    </row>
    <row r="24" spans="1:30" x14ac:dyDescent="0.25">
      <c r="A24" s="105" t="s">
        <v>65</v>
      </c>
      <c r="B24" s="102"/>
      <c r="C24" s="102"/>
      <c r="D24" s="102"/>
      <c r="E24" s="103"/>
      <c r="F24" s="104"/>
      <c r="G24" s="103"/>
      <c r="H24" s="103"/>
      <c r="I24" s="103"/>
      <c r="J24" s="103"/>
      <c r="K24" s="103"/>
      <c r="L24" s="88"/>
    </row>
    <row r="25" spans="1:30" x14ac:dyDescent="0.25">
      <c r="A25" s="105" t="s">
        <v>66</v>
      </c>
      <c r="B25" s="102"/>
      <c r="C25" s="102"/>
      <c r="D25" s="102"/>
      <c r="E25" s="103"/>
      <c r="F25" s="104"/>
      <c r="G25" s="103"/>
      <c r="H25" s="103"/>
      <c r="I25" s="103"/>
      <c r="J25" s="103"/>
      <c r="K25" s="103"/>
      <c r="L25" s="88"/>
    </row>
    <row r="26" spans="1:30" x14ac:dyDescent="0.25">
      <c r="A26" s="102"/>
      <c r="B26" s="102"/>
      <c r="C26" s="102"/>
      <c r="D26" s="102"/>
      <c r="E26" s="103"/>
      <c r="F26" s="104"/>
      <c r="G26" s="103"/>
      <c r="H26" s="103"/>
      <c r="I26" s="103"/>
      <c r="J26" s="103"/>
      <c r="K26" s="103"/>
      <c r="L26" s="88"/>
    </row>
    <row r="27" spans="1:30" x14ac:dyDescent="0.25">
      <c r="A27" s="102" t="s">
        <v>67</v>
      </c>
      <c r="B27" s="102"/>
      <c r="C27" s="102"/>
      <c r="D27" s="102"/>
      <c r="E27" s="103"/>
      <c r="F27" s="104"/>
      <c r="G27" s="103"/>
      <c r="H27" s="103"/>
      <c r="I27" s="103"/>
      <c r="J27" s="103"/>
      <c r="K27" s="103"/>
      <c r="L27" s="88"/>
    </row>
    <row r="28" spans="1:30" x14ac:dyDescent="0.25">
      <c r="A28" s="102"/>
      <c r="B28" s="102"/>
      <c r="C28" s="102"/>
      <c r="D28" s="102"/>
      <c r="E28" s="103"/>
      <c r="F28" s="104"/>
      <c r="G28" s="103"/>
      <c r="H28" s="103"/>
      <c r="I28" s="103"/>
      <c r="J28" s="103"/>
      <c r="K28" s="103"/>
      <c r="L28" s="88"/>
    </row>
    <row r="29" spans="1:30" x14ac:dyDescent="0.25">
      <c r="A29" s="102" t="s">
        <v>68</v>
      </c>
      <c r="B29" s="102"/>
      <c r="C29" s="102"/>
      <c r="D29" s="102"/>
      <c r="E29" s="103"/>
      <c r="F29" s="104"/>
      <c r="G29" s="103"/>
      <c r="H29" s="103"/>
      <c r="I29" s="103"/>
      <c r="J29" s="103"/>
      <c r="K29" s="103"/>
    </row>
    <row r="30" spans="1:30" x14ac:dyDescent="0.25">
      <c r="A30" s="102"/>
      <c r="B30" s="102"/>
      <c r="C30" s="102"/>
      <c r="D30" s="102"/>
      <c r="E30" s="103"/>
      <c r="F30" s="104"/>
      <c r="G30" s="103"/>
      <c r="H30" s="103"/>
      <c r="I30" s="103"/>
      <c r="J30" s="103"/>
      <c r="K30" s="103"/>
    </row>
    <row r="31" spans="1:30" ht="66.75" customHeight="1" x14ac:dyDescent="0.25">
      <c r="A31" s="166" t="s">
        <v>85</v>
      </c>
      <c r="B31" s="166"/>
      <c r="C31" s="166"/>
      <c r="D31" s="166"/>
      <c r="E31" s="166"/>
      <c r="F31" s="166"/>
      <c r="G31" s="166"/>
      <c r="H31" s="166"/>
      <c r="I31" s="166"/>
      <c r="J31" s="166"/>
      <c r="K31" s="166"/>
    </row>
  </sheetData>
  <protectedRanges>
    <protectedRange sqref="K12:K17" name="Rozstęp4_1_2_1"/>
    <protectedRange sqref="I12:I17" name="Rozstęp3_1_2_1"/>
    <protectedRange sqref="E12:G17" name="Rozstęp2_1_2_1"/>
  </protectedRanges>
  <mergeCells count="11">
    <mergeCell ref="B8:D8"/>
    <mergeCell ref="E8:J8"/>
    <mergeCell ref="D10:G10"/>
    <mergeCell ref="A18:E18"/>
    <mergeCell ref="A31:K31"/>
    <mergeCell ref="B1:D1"/>
    <mergeCell ref="F1:K1"/>
    <mergeCell ref="F2:H2"/>
    <mergeCell ref="B3:D7"/>
    <mergeCell ref="E5:J6"/>
    <mergeCell ref="E7:J7"/>
  </mergeCells>
  <conditionalFormatting sqref="E5 L5:M6">
    <cfRule type="expression" dxfId="203" priority="2">
      <formula>$E$5="Nie składamy oferty w zakresie przedmiotowego zadania"</formula>
    </cfRule>
  </conditionalFormatting>
  <conditionalFormatting sqref="E7 L7:M7">
    <cfRule type="expression" dxfId="20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D12" sqref="D12"/>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30</v>
      </c>
      <c r="D10" s="164" t="str">
        <f ca="1">VLOOKUP(C10,Oferta!J41:K170,2)</f>
        <v>Chemioterapia 15</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4.25" x14ac:dyDescent="0.25">
      <c r="A12" s="89">
        <v>1</v>
      </c>
      <c r="B12" s="90" t="s">
        <v>605</v>
      </c>
      <c r="C12" s="90" t="s">
        <v>476</v>
      </c>
      <c r="D12" s="90">
        <v>33000</v>
      </c>
      <c r="E12" s="91"/>
      <c r="F12" s="92"/>
      <c r="G12" s="93"/>
      <c r="H12" s="94">
        <f t="shared" ref="H12" si="0">ROUND(D12*G12,2)</f>
        <v>0</v>
      </c>
      <c r="I12" s="95"/>
      <c r="J12" s="94">
        <f t="shared" ref="J12" si="1">ROUND(H12*(1+I12),2)</f>
        <v>0</v>
      </c>
      <c r="K12" s="94"/>
      <c r="L12" s="96">
        <f t="shared" ref="L12" si="2">IF(LEN(H12)-IFERROR(SEARCH(",",H12,1),LEN(H12))&gt;2,1,0)</f>
        <v>0</v>
      </c>
      <c r="M12" s="71">
        <f t="shared" ref="M12:O12" si="3">IF(ISBLANK(E12),1,0)</f>
        <v>1</v>
      </c>
      <c r="N12" s="71">
        <f t="shared" si="3"/>
        <v>1</v>
      </c>
      <c r="O12" s="71">
        <f t="shared" si="3"/>
        <v>1</v>
      </c>
      <c r="P12" s="71">
        <f t="shared" ref="P12" si="4">IF(ISBLANK(I12),1,0)</f>
        <v>1</v>
      </c>
      <c r="Q12" s="71"/>
      <c r="R12" s="71">
        <f t="shared" ref="R12" si="5">IF(ISNUMBER(H12),0,1)</f>
        <v>0</v>
      </c>
      <c r="S12" s="71">
        <f t="shared" ref="S12" si="6">IF(I12=0.08,0,IF(I12=0.23,0,IF(I12=0.05,0,IF(I12=0,0,1))))</f>
        <v>0</v>
      </c>
      <c r="T12" s="70">
        <f t="shared" ref="T12" si="7">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01" priority="2">
      <formula>$E$5="Nie składamy oferty w zakresie przedmiotowego zadania"</formula>
    </cfRule>
  </conditionalFormatting>
  <conditionalFormatting sqref="E7 L7:M7">
    <cfRule type="expression" dxfId="20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opLeftCell="A6"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31</v>
      </c>
      <c r="D10" s="164" t="str">
        <f ca="1">VLOOKUP(C10,Oferta!J41:K170,2)</f>
        <v>Chemioterapia 16</v>
      </c>
      <c r="E10" s="164"/>
      <c r="F10" s="164"/>
      <c r="G10" s="164"/>
      <c r="H10" s="69">
        <f ca="1">SUMIF(F12:F1313,"Razem",H12:H1313)</f>
        <v>0</v>
      </c>
      <c r="I10" s="69"/>
      <c r="J10" s="69">
        <f ca="1">SUMIF(F12:F1313,"Razem",J12:J1313)</f>
        <v>0</v>
      </c>
      <c r="K10" s="69"/>
      <c r="L10" s="60">
        <f>SUM(L11:L1807)</f>
        <v>0</v>
      </c>
      <c r="M10" s="60">
        <f>COUNTIF(M12:M1807,0)</f>
        <v>0</v>
      </c>
      <c r="N10" s="60">
        <f>COUNTIF(N12:N1807,0)</f>
        <v>0</v>
      </c>
      <c r="O10" s="60">
        <f>COUNTIF(O12:O1807,0)</f>
        <v>0</v>
      </c>
      <c r="P10" s="60">
        <f>COUNTIF(P12:P1807,0)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SUM(M12:M1807)</f>
        <v>14</v>
      </c>
      <c r="N11" s="60">
        <f>SUM(N12:N1807)</f>
        <v>14</v>
      </c>
      <c r="O11" s="60">
        <f>SUM(O12:O1807)</f>
        <v>14</v>
      </c>
      <c r="P11" s="60">
        <f>SUM(P12:P1807)</f>
        <v>14</v>
      </c>
      <c r="Q11" s="60">
        <f>SUM(M11:P11)</f>
        <v>56</v>
      </c>
      <c r="R11" s="60">
        <f>SUM(R12:R1807)</f>
        <v>0</v>
      </c>
      <c r="S11" s="60">
        <f>SUM(S12:S1807)</f>
        <v>0</v>
      </c>
      <c r="T11" s="60">
        <f>SUM(T12:T1807)</f>
        <v>0</v>
      </c>
    </row>
    <row r="12" spans="1:30" s="73" customFormat="1" ht="14.25" x14ac:dyDescent="0.25">
      <c r="A12" s="89">
        <v>1</v>
      </c>
      <c r="B12" s="90" t="s">
        <v>609</v>
      </c>
      <c r="C12" s="90" t="s">
        <v>487</v>
      </c>
      <c r="D12" s="90">
        <v>7000</v>
      </c>
      <c r="E12" s="91"/>
      <c r="F12" s="92"/>
      <c r="G12" s="93"/>
      <c r="H12" s="94">
        <f t="shared" ref="H12:H25" si="0">ROUND(D12*G12,2)</f>
        <v>0</v>
      </c>
      <c r="I12" s="95"/>
      <c r="J12" s="94">
        <f t="shared" ref="J12:J25" si="1">ROUND(H12*(1+I12),2)</f>
        <v>0</v>
      </c>
      <c r="K12" s="94"/>
      <c r="L12" s="96">
        <f t="shared" ref="L12:L25" si="2">IF(LEN(H12)-IFERROR(SEARCH(",",H12,1),LEN(H12))&gt;2,1,0)</f>
        <v>0</v>
      </c>
      <c r="M12" s="71">
        <f t="shared" ref="M12:O25" si="3">IF(ISBLANK(E12),1,0)</f>
        <v>1</v>
      </c>
      <c r="N12" s="71">
        <f t="shared" si="3"/>
        <v>1</v>
      </c>
      <c r="O12" s="71">
        <f t="shared" si="3"/>
        <v>1</v>
      </c>
      <c r="P12" s="71">
        <f t="shared" ref="P12:P25" si="4">IF(ISBLANK(I12),1,0)</f>
        <v>1</v>
      </c>
      <c r="Q12" s="71"/>
      <c r="R12" s="71">
        <f t="shared" ref="R12:R25" si="5">IF(ISNUMBER(H12),0,1)</f>
        <v>0</v>
      </c>
      <c r="S12" s="71">
        <f t="shared" ref="S12:S25" si="6">IF(I12=0.08,0,IF(I12=0.23,0,IF(I12=0.05,0,IF(I12=0,0,1))))</f>
        <v>0</v>
      </c>
      <c r="T12" s="70">
        <f t="shared" ref="T12:T25" si="7">IF(ISERROR(IF(LEN(G12)-FIND(",",G12)&gt;4,1,0)),0,IF(LEN(G12)-FIND(",",G12)&gt;4,1,0))</f>
        <v>0</v>
      </c>
      <c r="U12" s="71"/>
      <c r="V12" s="97"/>
      <c r="W12" s="72"/>
      <c r="X12" s="72"/>
      <c r="Y12" s="72"/>
      <c r="Z12" s="72"/>
      <c r="AA12" s="72"/>
      <c r="AB12" s="72"/>
      <c r="AC12" s="72"/>
      <c r="AD12" s="72"/>
    </row>
    <row r="13" spans="1:30" s="73" customFormat="1" ht="14.25" x14ac:dyDescent="0.25">
      <c r="A13" s="89">
        <v>2</v>
      </c>
      <c r="B13" s="90" t="s">
        <v>610</v>
      </c>
      <c r="C13" s="90" t="s">
        <v>487</v>
      </c>
      <c r="D13" s="90">
        <v>360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611</v>
      </c>
      <c r="C14" s="90" t="s">
        <v>487</v>
      </c>
      <c r="D14" s="90">
        <v>315</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612</v>
      </c>
      <c r="C15" s="90" t="s">
        <v>476</v>
      </c>
      <c r="D15" s="90">
        <v>7000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28.5" x14ac:dyDescent="0.25">
      <c r="A16" s="89">
        <v>5</v>
      </c>
      <c r="B16" s="90" t="s">
        <v>613</v>
      </c>
      <c r="C16" s="90" t="s">
        <v>505</v>
      </c>
      <c r="D16" s="90">
        <v>20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614</v>
      </c>
      <c r="C17" s="90" t="s">
        <v>487</v>
      </c>
      <c r="D17" s="90">
        <v>5000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8.5" x14ac:dyDescent="0.25">
      <c r="A18" s="89">
        <v>7</v>
      </c>
      <c r="B18" s="90" t="s">
        <v>615</v>
      </c>
      <c r="C18" s="90" t="s">
        <v>487</v>
      </c>
      <c r="D18" s="90">
        <v>400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616</v>
      </c>
      <c r="C19" s="90" t="s">
        <v>487</v>
      </c>
      <c r="D19" s="90">
        <v>2604</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617</v>
      </c>
      <c r="C20" s="90" t="s">
        <v>487</v>
      </c>
      <c r="D20" s="90">
        <v>20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28.5" x14ac:dyDescent="0.25">
      <c r="A21" s="89">
        <v>10</v>
      </c>
      <c r="B21" s="90" t="s">
        <v>618</v>
      </c>
      <c r="C21" s="90" t="s">
        <v>487</v>
      </c>
      <c r="D21" s="90">
        <v>40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28.5" x14ac:dyDescent="0.25">
      <c r="A22" s="89">
        <v>11</v>
      </c>
      <c r="B22" s="90" t="s">
        <v>619</v>
      </c>
      <c r="C22" s="90" t="s">
        <v>487</v>
      </c>
      <c r="D22" s="90">
        <v>272</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4.25" x14ac:dyDescent="0.25">
      <c r="A23" s="89">
        <v>12</v>
      </c>
      <c r="B23" s="90" t="s">
        <v>620</v>
      </c>
      <c r="C23" s="90" t="s">
        <v>487</v>
      </c>
      <c r="D23" s="90">
        <v>3600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621</v>
      </c>
      <c r="C24" s="90" t="s">
        <v>476</v>
      </c>
      <c r="D24" s="90">
        <v>44800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4.25" x14ac:dyDescent="0.25">
      <c r="A25" s="89">
        <v>14</v>
      </c>
      <c r="B25" s="90" t="s">
        <v>622</v>
      </c>
      <c r="C25" s="90" t="s">
        <v>487</v>
      </c>
      <c r="D25" s="90">
        <v>1890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21" customHeight="1" x14ac:dyDescent="0.25">
      <c r="A26" s="165"/>
      <c r="B26" s="165"/>
      <c r="C26" s="165"/>
      <c r="D26" s="165"/>
      <c r="E26" s="165"/>
      <c r="F26" s="98" t="s">
        <v>60</v>
      </c>
      <c r="G26" s="98" t="s">
        <v>61</v>
      </c>
      <c r="H26" s="99">
        <f ca="1">SUM(OFFSET($H$12,0,0,ROW()-12,1))</f>
        <v>0</v>
      </c>
      <c r="I26" s="100" t="s">
        <v>61</v>
      </c>
      <c r="J26" s="99">
        <f ca="1">SUM(OFFSET($J$12,0,0,ROW()-12,1))</f>
        <v>0</v>
      </c>
      <c r="K26" s="100" t="s">
        <v>61</v>
      </c>
      <c r="L26" s="88"/>
      <c r="M26" s="71"/>
      <c r="N26" s="71"/>
      <c r="O26" s="71"/>
      <c r="P26" s="71"/>
      <c r="Q26" s="71"/>
      <c r="R26" s="71"/>
      <c r="S26" s="71"/>
      <c r="T26" s="71"/>
      <c r="U26" s="71"/>
      <c r="V26" s="97"/>
      <c r="W26" s="72"/>
      <c r="X26" s="72"/>
      <c r="Y26" s="72"/>
      <c r="Z26" s="72"/>
      <c r="AA26" s="72"/>
      <c r="AB26" s="72"/>
      <c r="AC26" s="72"/>
      <c r="AD26" s="72"/>
    </row>
    <row r="27" spans="1:30" x14ac:dyDescent="0.25">
      <c r="A27" s="101" t="s">
        <v>62</v>
      </c>
      <c r="B27" s="102"/>
      <c r="C27" s="102"/>
      <c r="D27" s="102"/>
      <c r="E27" s="103"/>
      <c r="F27" s="104"/>
      <c r="G27" s="103"/>
      <c r="H27" s="103"/>
      <c r="I27" s="103"/>
      <c r="J27" s="103"/>
      <c r="K27" s="103"/>
      <c r="L27" s="88"/>
    </row>
    <row r="28" spans="1:30" x14ac:dyDescent="0.25">
      <c r="A28" s="102"/>
      <c r="B28" s="102"/>
      <c r="C28" s="102"/>
      <c r="D28" s="102"/>
      <c r="E28" s="103"/>
      <c r="F28" s="104"/>
      <c r="G28" s="103"/>
      <c r="H28" s="103"/>
      <c r="I28" s="103"/>
      <c r="J28" s="103"/>
      <c r="K28" s="103"/>
      <c r="L28" s="88"/>
    </row>
    <row r="29" spans="1:30" x14ac:dyDescent="0.25">
      <c r="A29" s="102" t="s">
        <v>63</v>
      </c>
      <c r="B29" s="102"/>
      <c r="C29" s="102"/>
      <c r="D29" s="102"/>
      <c r="E29" s="103"/>
      <c r="F29" s="104"/>
      <c r="G29" s="103"/>
      <c r="H29" s="103"/>
      <c r="I29" s="103"/>
      <c r="J29" s="103"/>
      <c r="K29" s="103"/>
      <c r="L29" s="88"/>
    </row>
    <row r="30" spans="1:30" x14ac:dyDescent="0.25">
      <c r="A30" s="101" t="s">
        <v>64</v>
      </c>
      <c r="B30" s="102"/>
      <c r="C30" s="102"/>
      <c r="D30" s="102"/>
      <c r="E30" s="103"/>
      <c r="F30" s="104"/>
      <c r="G30" s="103"/>
      <c r="H30" s="103"/>
      <c r="I30" s="103"/>
      <c r="J30" s="103"/>
      <c r="K30" s="103"/>
      <c r="L30" s="88"/>
    </row>
    <row r="31" spans="1:30" x14ac:dyDescent="0.25">
      <c r="A31" s="101" t="s">
        <v>84</v>
      </c>
      <c r="B31" s="102"/>
      <c r="C31" s="102"/>
      <c r="D31" s="102"/>
      <c r="E31" s="103"/>
      <c r="F31" s="104"/>
      <c r="G31" s="103"/>
      <c r="H31" s="103"/>
      <c r="I31" s="103"/>
      <c r="J31" s="103"/>
      <c r="K31" s="103"/>
      <c r="L31" s="88"/>
    </row>
    <row r="32" spans="1:30" x14ac:dyDescent="0.25">
      <c r="A32" s="105" t="s">
        <v>65</v>
      </c>
      <c r="B32" s="102"/>
      <c r="C32" s="102"/>
      <c r="D32" s="102"/>
      <c r="E32" s="103"/>
      <c r="F32" s="104"/>
      <c r="G32" s="103"/>
      <c r="H32" s="103"/>
      <c r="I32" s="103"/>
      <c r="J32" s="103"/>
      <c r="K32" s="103"/>
      <c r="L32" s="88"/>
    </row>
    <row r="33" spans="1:12" x14ac:dyDescent="0.25">
      <c r="A33" s="105" t="s">
        <v>66</v>
      </c>
      <c r="B33" s="102"/>
      <c r="C33" s="102"/>
      <c r="D33" s="102"/>
      <c r="E33" s="103"/>
      <c r="F33" s="104"/>
      <c r="G33" s="103"/>
      <c r="H33" s="103"/>
      <c r="I33" s="103"/>
      <c r="J33" s="103"/>
      <c r="K33" s="103"/>
      <c r="L33" s="88"/>
    </row>
    <row r="34" spans="1:12" x14ac:dyDescent="0.25">
      <c r="A34" s="102"/>
      <c r="B34" s="102"/>
      <c r="C34" s="102"/>
      <c r="D34" s="102"/>
      <c r="E34" s="103"/>
      <c r="F34" s="104"/>
      <c r="G34" s="103"/>
      <c r="H34" s="103"/>
      <c r="I34" s="103"/>
      <c r="J34" s="103"/>
      <c r="K34" s="103"/>
      <c r="L34" s="88"/>
    </row>
    <row r="35" spans="1:12" x14ac:dyDescent="0.25">
      <c r="A35" s="102" t="s">
        <v>67</v>
      </c>
      <c r="B35" s="102"/>
      <c r="C35" s="102"/>
      <c r="D35" s="102"/>
      <c r="E35" s="103"/>
      <c r="F35" s="104"/>
      <c r="G35" s="103"/>
      <c r="H35" s="103"/>
      <c r="I35" s="103"/>
      <c r="J35" s="103"/>
      <c r="K35" s="103"/>
      <c r="L35" s="88"/>
    </row>
    <row r="36" spans="1:12" x14ac:dyDescent="0.25">
      <c r="A36" s="102"/>
      <c r="B36" s="102"/>
      <c r="C36" s="102"/>
      <c r="D36" s="102"/>
      <c r="E36" s="103"/>
      <c r="F36" s="104"/>
      <c r="G36" s="103"/>
      <c r="H36" s="103"/>
      <c r="I36" s="103"/>
      <c r="J36" s="103"/>
      <c r="K36" s="103"/>
      <c r="L36" s="88"/>
    </row>
    <row r="37" spans="1:12" x14ac:dyDescent="0.25">
      <c r="A37" s="102" t="s">
        <v>68</v>
      </c>
      <c r="B37" s="102"/>
      <c r="C37" s="102"/>
      <c r="D37" s="102"/>
      <c r="E37" s="103"/>
      <c r="F37" s="104"/>
      <c r="G37" s="103"/>
      <c r="H37" s="103"/>
      <c r="I37" s="103"/>
      <c r="J37" s="103"/>
      <c r="K37" s="103"/>
    </row>
    <row r="38" spans="1:12" x14ac:dyDescent="0.25">
      <c r="A38" s="102"/>
      <c r="B38" s="102"/>
      <c r="C38" s="102"/>
      <c r="D38" s="102"/>
      <c r="E38" s="103"/>
      <c r="F38" s="104"/>
      <c r="G38" s="103"/>
      <c r="H38" s="103"/>
      <c r="I38" s="103"/>
      <c r="J38" s="103"/>
      <c r="K38" s="103"/>
    </row>
    <row r="39" spans="1:12" ht="66.75" customHeight="1" x14ac:dyDescent="0.25">
      <c r="A39" s="166" t="s">
        <v>85</v>
      </c>
      <c r="B39" s="166"/>
      <c r="C39" s="166"/>
      <c r="D39" s="166"/>
      <c r="E39" s="166"/>
      <c r="F39" s="166"/>
      <c r="G39" s="166"/>
      <c r="H39" s="166"/>
      <c r="I39" s="166"/>
      <c r="J39" s="166"/>
      <c r="K39" s="166"/>
    </row>
  </sheetData>
  <protectedRanges>
    <protectedRange sqref="K12:K25" name="Rozstęp4_1_2_1"/>
    <protectedRange sqref="I12:I25" name="Rozstęp3_1_2_1"/>
    <protectedRange sqref="E12:G25" name="Rozstęp2_1_2_1"/>
  </protectedRanges>
  <mergeCells count="11">
    <mergeCell ref="B8:D8"/>
    <mergeCell ref="E8:J8"/>
    <mergeCell ref="D10:G10"/>
    <mergeCell ref="A26:E26"/>
    <mergeCell ref="A39:K39"/>
    <mergeCell ref="B1:D1"/>
    <mergeCell ref="F1:K1"/>
    <mergeCell ref="F2:H2"/>
    <mergeCell ref="B3:D7"/>
    <mergeCell ref="E5:J6"/>
    <mergeCell ref="E7:J7"/>
  </mergeCells>
  <conditionalFormatting sqref="E5 L5:M6">
    <cfRule type="expression" dxfId="199" priority="2">
      <formula>$E$5="Nie składamy oferty w zakresie przedmiotowego zadania"</formula>
    </cfRule>
  </conditionalFormatting>
  <conditionalFormatting sqref="E7 L7:M7">
    <cfRule type="expression" dxfId="19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opLeftCell="A8" zoomScaleNormal="100" workbookViewId="0">
      <selection activeCell="E12" sqref="E12"/>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32</v>
      </c>
      <c r="D10" s="164" t="str">
        <f ca="1">VLOOKUP(C10,Oferta!J41:K170,2)</f>
        <v>Chemioterapia 17</v>
      </c>
      <c r="E10" s="164"/>
      <c r="F10" s="164"/>
      <c r="G10" s="164"/>
      <c r="H10" s="69">
        <f ca="1">SUMIF(F12:F1310,"Razem",H12:H1310)</f>
        <v>0</v>
      </c>
      <c r="I10" s="69"/>
      <c r="J10" s="69">
        <f ca="1">SUMIF(F12:F1310,"Razem",J12:J1310)</f>
        <v>0</v>
      </c>
      <c r="K10" s="69"/>
      <c r="L10" s="60">
        <f>SUM(L11:L1804)</f>
        <v>0</v>
      </c>
      <c r="M10" s="60">
        <f>COUNTIF(M12:M1804,0)</f>
        <v>0</v>
      </c>
      <c r="N10" s="60">
        <f>COUNTIF(N12:N1804,0)</f>
        <v>0</v>
      </c>
      <c r="O10" s="60">
        <f>COUNTIF(O12:O1804,0)</f>
        <v>0</v>
      </c>
      <c r="P10" s="60">
        <f>COUNTIF(P12:P1804,0)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SUM(M12:M1804)</f>
        <v>11</v>
      </c>
      <c r="N11" s="60">
        <f>SUM(N12:N1804)</f>
        <v>11</v>
      </c>
      <c r="O11" s="60">
        <f>SUM(O12:O1804)</f>
        <v>11</v>
      </c>
      <c r="P11" s="60">
        <f>SUM(P12:P1804)</f>
        <v>11</v>
      </c>
      <c r="Q11" s="60">
        <f>SUM(M11:P11)</f>
        <v>44</v>
      </c>
      <c r="R11" s="60">
        <f>SUM(R12:R1804)</f>
        <v>0</v>
      </c>
      <c r="S11" s="60">
        <f>SUM(S12:S1804)</f>
        <v>0</v>
      </c>
      <c r="T11" s="60">
        <f>SUM(T12:T1804)</f>
        <v>0</v>
      </c>
    </row>
    <row r="12" spans="1:30" s="73" customFormat="1" ht="28.5" x14ac:dyDescent="0.25">
      <c r="A12" s="89">
        <v>1</v>
      </c>
      <c r="B12" s="90" t="s">
        <v>623</v>
      </c>
      <c r="C12" s="90" t="s">
        <v>505</v>
      </c>
      <c r="D12" s="90">
        <v>1100</v>
      </c>
      <c r="E12" s="91"/>
      <c r="F12" s="92"/>
      <c r="G12" s="93"/>
      <c r="H12" s="94">
        <f t="shared" ref="H12:H22" si="0">ROUND(D12*G12,2)</f>
        <v>0</v>
      </c>
      <c r="I12" s="95"/>
      <c r="J12" s="94">
        <f t="shared" ref="J12:J22" si="1">ROUND(H12*(1+I12),2)</f>
        <v>0</v>
      </c>
      <c r="K12" s="94"/>
      <c r="L12" s="96">
        <f t="shared" ref="L12:L22" si="2">IF(LEN(H12)-IFERROR(SEARCH(",",H12,1),LEN(H12))&gt;2,1,0)</f>
        <v>0</v>
      </c>
      <c r="M12" s="71">
        <f t="shared" ref="M12:O22" si="3">IF(ISBLANK(E12),1,0)</f>
        <v>1</v>
      </c>
      <c r="N12" s="71">
        <f t="shared" si="3"/>
        <v>1</v>
      </c>
      <c r="O12" s="71">
        <f t="shared" si="3"/>
        <v>1</v>
      </c>
      <c r="P12" s="71">
        <f t="shared" ref="P12:P22" si="4">IF(ISBLANK(I12),1,0)</f>
        <v>1</v>
      </c>
      <c r="Q12" s="71"/>
      <c r="R12" s="71">
        <f t="shared" ref="R12:R22" si="5">IF(ISNUMBER(H12),0,1)</f>
        <v>0</v>
      </c>
      <c r="S12" s="71">
        <f t="shared" ref="S12:S22" si="6">IF(I12=0.08,0,IF(I12=0.23,0,IF(I12=0.05,0,IF(I12=0,0,1))))</f>
        <v>0</v>
      </c>
      <c r="T12" s="70">
        <f t="shared" ref="T12:T22" si="7">IF(ISERROR(IF(LEN(G12)-FIND(",",G12)&gt;4,1,0)),0,IF(LEN(G12)-FIND(",",G12)&gt;4,1,0))</f>
        <v>0</v>
      </c>
      <c r="U12" s="71"/>
      <c r="V12" s="97"/>
      <c r="W12" s="72"/>
      <c r="X12" s="72"/>
      <c r="Y12" s="72"/>
      <c r="Z12" s="72"/>
      <c r="AA12" s="72"/>
      <c r="AB12" s="72"/>
      <c r="AC12" s="72"/>
      <c r="AD12" s="72"/>
    </row>
    <row r="13" spans="1:30" s="73" customFormat="1" ht="28.5" x14ac:dyDescent="0.25">
      <c r="A13" s="89">
        <v>2</v>
      </c>
      <c r="B13" s="90" t="s">
        <v>624</v>
      </c>
      <c r="C13" s="90" t="s">
        <v>487</v>
      </c>
      <c r="D13" s="90">
        <v>500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28.5" x14ac:dyDescent="0.25">
      <c r="A14" s="89">
        <v>3</v>
      </c>
      <c r="B14" s="90" t="s">
        <v>625</v>
      </c>
      <c r="C14" s="90" t="s">
        <v>487</v>
      </c>
      <c r="D14" s="90">
        <v>2100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1496</v>
      </c>
      <c r="C15" s="90" t="s">
        <v>487</v>
      </c>
      <c r="D15" s="90">
        <v>400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28.5" x14ac:dyDescent="0.25">
      <c r="A16" s="89">
        <v>5</v>
      </c>
      <c r="B16" s="90" t="s">
        <v>626</v>
      </c>
      <c r="C16" s="90" t="s">
        <v>487</v>
      </c>
      <c r="D16" s="90">
        <v>5</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28.5" x14ac:dyDescent="0.25">
      <c r="A17" s="89">
        <v>6</v>
      </c>
      <c r="B17" s="90" t="s">
        <v>627</v>
      </c>
      <c r="C17" s="90" t="s">
        <v>487</v>
      </c>
      <c r="D17" s="90">
        <v>650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628</v>
      </c>
      <c r="C18" s="90" t="s">
        <v>476</v>
      </c>
      <c r="D18" s="90">
        <v>600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112" t="s">
        <v>1494</v>
      </c>
      <c r="C19" s="90" t="s">
        <v>487</v>
      </c>
      <c r="D19" s="90">
        <v>2100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629</v>
      </c>
      <c r="C20" s="90" t="s">
        <v>487</v>
      </c>
      <c r="D20" s="90">
        <v>500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4.25" x14ac:dyDescent="0.25">
      <c r="A21" s="89">
        <v>10</v>
      </c>
      <c r="B21" s="90" t="s">
        <v>630</v>
      </c>
      <c r="C21" s="90" t="s">
        <v>476</v>
      </c>
      <c r="D21" s="90">
        <v>80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4.25" x14ac:dyDescent="0.25">
      <c r="A22" s="89">
        <v>11</v>
      </c>
      <c r="B22" s="90" t="s">
        <v>631</v>
      </c>
      <c r="C22" s="90" t="s">
        <v>487</v>
      </c>
      <c r="D22" s="90">
        <v>500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21" customHeight="1" x14ac:dyDescent="0.25">
      <c r="A23" s="165"/>
      <c r="B23" s="165"/>
      <c r="C23" s="165"/>
      <c r="D23" s="165"/>
      <c r="E23" s="165"/>
      <c r="F23" s="98" t="s">
        <v>60</v>
      </c>
      <c r="G23" s="98" t="s">
        <v>61</v>
      </c>
      <c r="H23" s="99">
        <f ca="1">SUM(OFFSET($H$12,0,0,ROW()-12,1))</f>
        <v>0</v>
      </c>
      <c r="I23" s="100" t="s">
        <v>61</v>
      </c>
      <c r="J23" s="99">
        <f ca="1">SUM(OFFSET($J$12,0,0,ROW()-12,1))</f>
        <v>0</v>
      </c>
      <c r="K23" s="100" t="s">
        <v>61</v>
      </c>
      <c r="L23" s="88"/>
      <c r="M23" s="71"/>
      <c r="N23" s="71"/>
      <c r="O23" s="71"/>
      <c r="P23" s="71"/>
      <c r="Q23" s="71"/>
      <c r="R23" s="71"/>
      <c r="S23" s="71"/>
      <c r="T23" s="71"/>
      <c r="U23" s="71"/>
      <c r="V23" s="97"/>
      <c r="W23" s="72"/>
      <c r="X23" s="72"/>
      <c r="Y23" s="72"/>
      <c r="Z23" s="72"/>
      <c r="AA23" s="72"/>
      <c r="AB23" s="72"/>
      <c r="AC23" s="72"/>
      <c r="AD23" s="72"/>
    </row>
    <row r="24" spans="1:30" x14ac:dyDescent="0.25">
      <c r="A24" s="101" t="s">
        <v>62</v>
      </c>
      <c r="B24" s="102"/>
      <c r="C24" s="102"/>
      <c r="D24" s="102"/>
      <c r="E24" s="103"/>
      <c r="F24" s="104"/>
      <c r="G24" s="103"/>
      <c r="H24" s="103"/>
      <c r="I24" s="103"/>
      <c r="J24" s="103"/>
      <c r="K24" s="103"/>
      <c r="L24" s="88"/>
    </row>
    <row r="25" spans="1:30" x14ac:dyDescent="0.25">
      <c r="A25" s="102"/>
      <c r="B25" s="102"/>
      <c r="C25" s="102"/>
      <c r="D25" s="102"/>
      <c r="E25" s="103"/>
      <c r="F25" s="104"/>
      <c r="G25" s="103"/>
      <c r="H25" s="103"/>
      <c r="I25" s="103"/>
      <c r="J25" s="103"/>
      <c r="K25" s="103"/>
      <c r="L25" s="88"/>
    </row>
    <row r="26" spans="1:30" x14ac:dyDescent="0.25">
      <c r="A26" s="102" t="s">
        <v>63</v>
      </c>
      <c r="B26" s="102"/>
      <c r="C26" s="102"/>
      <c r="D26" s="102"/>
      <c r="E26" s="103"/>
      <c r="F26" s="104"/>
      <c r="G26" s="103"/>
      <c r="H26" s="103"/>
      <c r="I26" s="103"/>
      <c r="J26" s="103"/>
      <c r="K26" s="103"/>
      <c r="L26" s="88"/>
    </row>
    <row r="27" spans="1:30" x14ac:dyDescent="0.25">
      <c r="A27" s="101" t="s">
        <v>64</v>
      </c>
      <c r="B27" s="102"/>
      <c r="C27" s="102"/>
      <c r="D27" s="102"/>
      <c r="E27" s="103"/>
      <c r="F27" s="104"/>
      <c r="G27" s="103"/>
      <c r="H27" s="103"/>
      <c r="I27" s="103"/>
      <c r="J27" s="103"/>
      <c r="K27" s="103"/>
      <c r="L27" s="88"/>
    </row>
    <row r="28" spans="1:30" x14ac:dyDescent="0.25">
      <c r="A28" s="101" t="s">
        <v>84</v>
      </c>
      <c r="B28" s="102"/>
      <c r="C28" s="102"/>
      <c r="D28" s="102"/>
      <c r="E28" s="103"/>
      <c r="F28" s="104"/>
      <c r="G28" s="103"/>
      <c r="H28" s="103"/>
      <c r="I28" s="103"/>
      <c r="J28" s="103"/>
      <c r="K28" s="103"/>
      <c r="L28" s="88"/>
    </row>
    <row r="29" spans="1:30" x14ac:dyDescent="0.25">
      <c r="A29" s="105" t="s">
        <v>65</v>
      </c>
      <c r="B29" s="102"/>
      <c r="C29" s="102"/>
      <c r="D29" s="102"/>
      <c r="E29" s="103"/>
      <c r="F29" s="104"/>
      <c r="G29" s="103"/>
      <c r="H29" s="103"/>
      <c r="I29" s="103"/>
      <c r="J29" s="103"/>
      <c r="K29" s="103"/>
      <c r="L29" s="88"/>
    </row>
    <row r="30" spans="1:30" x14ac:dyDescent="0.25">
      <c r="A30" s="105" t="s">
        <v>66</v>
      </c>
      <c r="B30" s="102"/>
      <c r="C30" s="102"/>
      <c r="D30" s="102"/>
      <c r="E30" s="103"/>
      <c r="F30" s="104"/>
      <c r="G30" s="103"/>
      <c r="H30" s="103"/>
      <c r="I30" s="103"/>
      <c r="J30" s="103"/>
      <c r="K30" s="103"/>
      <c r="L30" s="88"/>
    </row>
    <row r="31" spans="1:30" x14ac:dyDescent="0.25">
      <c r="A31" s="102"/>
      <c r="B31" s="102"/>
      <c r="C31" s="102"/>
      <c r="D31" s="102"/>
      <c r="E31" s="103"/>
      <c r="F31" s="104"/>
      <c r="G31" s="103"/>
      <c r="H31" s="103"/>
      <c r="I31" s="103"/>
      <c r="J31" s="103"/>
      <c r="K31" s="103"/>
      <c r="L31" s="88"/>
    </row>
    <row r="32" spans="1:30" x14ac:dyDescent="0.25">
      <c r="A32" s="102" t="s">
        <v>67</v>
      </c>
      <c r="B32" s="102"/>
      <c r="C32" s="102"/>
      <c r="D32" s="102"/>
      <c r="E32" s="103"/>
      <c r="F32" s="104"/>
      <c r="G32" s="103"/>
      <c r="H32" s="103"/>
      <c r="I32" s="103"/>
      <c r="J32" s="103"/>
      <c r="K32" s="103"/>
      <c r="L32" s="88"/>
    </row>
    <row r="33" spans="1:12" x14ac:dyDescent="0.25">
      <c r="A33" s="102"/>
      <c r="B33" s="102"/>
      <c r="C33" s="102"/>
      <c r="D33" s="102"/>
      <c r="E33" s="103"/>
      <c r="F33" s="104"/>
      <c r="G33" s="103"/>
      <c r="H33" s="103"/>
      <c r="I33" s="103"/>
      <c r="J33" s="103"/>
      <c r="K33" s="103"/>
      <c r="L33" s="88"/>
    </row>
    <row r="34" spans="1:12" x14ac:dyDescent="0.25">
      <c r="A34" s="102" t="s">
        <v>68</v>
      </c>
      <c r="B34" s="102"/>
      <c r="C34" s="102"/>
      <c r="D34" s="102"/>
      <c r="E34" s="103"/>
      <c r="F34" s="104"/>
      <c r="G34" s="103"/>
      <c r="H34" s="103"/>
      <c r="I34" s="103"/>
      <c r="J34" s="103"/>
      <c r="K34" s="103"/>
    </row>
    <row r="35" spans="1:12" x14ac:dyDescent="0.25">
      <c r="A35" s="102"/>
      <c r="B35" s="102"/>
      <c r="C35" s="102"/>
      <c r="D35" s="102"/>
      <c r="E35" s="103"/>
      <c r="F35" s="104"/>
      <c r="G35" s="103"/>
      <c r="H35" s="103"/>
      <c r="I35" s="103"/>
      <c r="J35" s="103"/>
      <c r="K35" s="103"/>
    </row>
    <row r="36" spans="1:12" ht="66.75" customHeight="1" x14ac:dyDescent="0.25">
      <c r="A36" s="166" t="s">
        <v>85</v>
      </c>
      <c r="B36" s="166"/>
      <c r="C36" s="166"/>
      <c r="D36" s="166"/>
      <c r="E36" s="166"/>
      <c r="F36" s="166"/>
      <c r="G36" s="166"/>
      <c r="H36" s="166"/>
      <c r="I36" s="166"/>
      <c r="J36" s="166"/>
      <c r="K36" s="166"/>
    </row>
  </sheetData>
  <protectedRanges>
    <protectedRange sqref="K12:K22" name="Rozstęp4_1_2_1"/>
    <protectedRange sqref="I12:I22" name="Rozstęp3_1_2_1"/>
    <protectedRange sqref="E12:G22" name="Rozstęp2_1_2_1"/>
  </protectedRanges>
  <mergeCells count="11">
    <mergeCell ref="B8:D8"/>
    <mergeCell ref="E8:J8"/>
    <mergeCell ref="D10:G10"/>
    <mergeCell ref="A23:E23"/>
    <mergeCell ref="A36:K36"/>
    <mergeCell ref="B1:D1"/>
    <mergeCell ref="F1:K1"/>
    <mergeCell ref="F2:H2"/>
    <mergeCell ref="B3:D7"/>
    <mergeCell ref="E5:J6"/>
    <mergeCell ref="E7:J7"/>
  </mergeCells>
  <conditionalFormatting sqref="E5 L5:M6">
    <cfRule type="expression" dxfId="197" priority="2">
      <formula>$E$5="Nie składamy oferty w zakresie przedmiotowego zadania"</formula>
    </cfRule>
  </conditionalFormatting>
  <conditionalFormatting sqref="E7 L7:M7">
    <cfRule type="expression" dxfId="19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33</v>
      </c>
      <c r="D10" s="164" t="str">
        <f ca="1">VLOOKUP(C10,Oferta!J41:K170,2)</f>
        <v>Chemioterapia 18</v>
      </c>
      <c r="E10" s="164"/>
      <c r="F10" s="164"/>
      <c r="G10" s="164"/>
      <c r="H10" s="69">
        <f ca="1">SUMIF(F12:F1307,"Razem",H12:H1307)</f>
        <v>0</v>
      </c>
      <c r="I10" s="69"/>
      <c r="J10" s="69">
        <f ca="1">SUMIF(F12:F1307,"Razem",J12:J1307)</f>
        <v>0</v>
      </c>
      <c r="K10" s="69"/>
      <c r="L10" s="60">
        <f>SUM(L11:L1801)</f>
        <v>0</v>
      </c>
      <c r="M10" s="60">
        <f>COUNTIF(M12:M1801,0)</f>
        <v>0</v>
      </c>
      <c r="N10" s="60">
        <f>COUNTIF(N12:N1801,0)</f>
        <v>0</v>
      </c>
      <c r="O10" s="60">
        <f>COUNTIF(O12:O1801,0)</f>
        <v>0</v>
      </c>
      <c r="P10" s="60">
        <f>COUNTIF(P12:P1801,0)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SUM(M12:M1801)</f>
        <v>8</v>
      </c>
      <c r="N11" s="60">
        <f>SUM(N12:N1801)</f>
        <v>8</v>
      </c>
      <c r="O11" s="60">
        <f>SUM(O12:O1801)</f>
        <v>8</v>
      </c>
      <c r="P11" s="60">
        <f>SUM(P12:P1801)</f>
        <v>8</v>
      </c>
      <c r="Q11" s="60">
        <f>SUM(M11:P11)</f>
        <v>32</v>
      </c>
      <c r="R11" s="60">
        <f>SUM(R12:R1801)</f>
        <v>0</v>
      </c>
      <c r="S11" s="60">
        <f>SUM(S12:S1801)</f>
        <v>0</v>
      </c>
      <c r="T11" s="60">
        <f>SUM(T12:T1801)</f>
        <v>0</v>
      </c>
    </row>
    <row r="12" spans="1:30" s="73" customFormat="1" ht="28.5" x14ac:dyDescent="0.25">
      <c r="A12" s="89">
        <v>1</v>
      </c>
      <c r="B12" s="90" t="s">
        <v>632</v>
      </c>
      <c r="C12" s="90" t="s">
        <v>487</v>
      </c>
      <c r="D12" s="90">
        <v>140</v>
      </c>
      <c r="E12" s="91"/>
      <c r="F12" s="92"/>
      <c r="G12" s="93"/>
      <c r="H12" s="94">
        <f t="shared" ref="H12:H19" si="0">ROUND(D12*G12,2)</f>
        <v>0</v>
      </c>
      <c r="I12" s="95"/>
      <c r="J12" s="94">
        <f t="shared" ref="J12:J19" si="1">ROUND(H12*(1+I12),2)</f>
        <v>0</v>
      </c>
      <c r="K12" s="94"/>
      <c r="L12" s="96">
        <f t="shared" ref="L12:L19" si="2">IF(LEN(H12)-IFERROR(SEARCH(",",H12,1),LEN(H12))&gt;2,1,0)</f>
        <v>0</v>
      </c>
      <c r="M12" s="71">
        <f t="shared" ref="M12:O19" si="3">IF(ISBLANK(E12),1,0)</f>
        <v>1</v>
      </c>
      <c r="N12" s="71">
        <f t="shared" si="3"/>
        <v>1</v>
      </c>
      <c r="O12" s="71">
        <f t="shared" si="3"/>
        <v>1</v>
      </c>
      <c r="P12" s="71">
        <f t="shared" ref="P12:P19" si="4">IF(ISBLANK(I12),1,0)</f>
        <v>1</v>
      </c>
      <c r="Q12" s="71"/>
      <c r="R12" s="71">
        <f t="shared" ref="R12:R19" si="5">IF(ISNUMBER(H12),0,1)</f>
        <v>0</v>
      </c>
      <c r="S12" s="71">
        <f t="shared" ref="S12:S19" si="6">IF(I12=0.08,0,IF(I12=0.23,0,IF(I12=0.05,0,IF(I12=0,0,1))))</f>
        <v>0</v>
      </c>
      <c r="T12" s="70">
        <f t="shared" ref="T12:T19" si="7">IF(ISERROR(IF(LEN(G12)-FIND(",",G12)&gt;4,1,0)),0,IF(LEN(G12)-FIND(",",G12)&gt;4,1,0))</f>
        <v>0</v>
      </c>
      <c r="U12" s="71"/>
      <c r="V12" s="97"/>
      <c r="W12" s="72"/>
      <c r="X12" s="72"/>
      <c r="Y12" s="72"/>
      <c r="Z12" s="72"/>
      <c r="AA12" s="72"/>
      <c r="AB12" s="72"/>
      <c r="AC12" s="72"/>
      <c r="AD12" s="72"/>
    </row>
    <row r="13" spans="1:30" s="73" customFormat="1" ht="14.25" x14ac:dyDescent="0.25">
      <c r="A13" s="89">
        <v>2</v>
      </c>
      <c r="B13" s="90" t="s">
        <v>633</v>
      </c>
      <c r="C13" s="90" t="s">
        <v>476</v>
      </c>
      <c r="D13" s="90">
        <v>900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634</v>
      </c>
      <c r="C14" s="90" t="s">
        <v>476</v>
      </c>
      <c r="D14" s="90">
        <v>60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28.5" x14ac:dyDescent="0.25">
      <c r="A15" s="89">
        <v>4</v>
      </c>
      <c r="B15" s="90" t="s">
        <v>635</v>
      </c>
      <c r="C15" s="90" t="s">
        <v>476</v>
      </c>
      <c r="D15" s="90">
        <v>4800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636</v>
      </c>
      <c r="C16" s="90" t="s">
        <v>476</v>
      </c>
      <c r="D16" s="90">
        <v>360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28.5" x14ac:dyDescent="0.25">
      <c r="A17" s="89">
        <v>6</v>
      </c>
      <c r="B17" s="90" t="s">
        <v>637</v>
      </c>
      <c r="C17" s="90" t="s">
        <v>476</v>
      </c>
      <c r="D17" s="90">
        <v>1500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638</v>
      </c>
      <c r="C18" s="90" t="s">
        <v>505</v>
      </c>
      <c r="D18" s="90">
        <v>3600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639</v>
      </c>
      <c r="C19" s="90" t="s">
        <v>487</v>
      </c>
      <c r="D19" s="90">
        <v>3600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21" customHeight="1" x14ac:dyDescent="0.25">
      <c r="A20" s="165"/>
      <c r="B20" s="165"/>
      <c r="C20" s="165"/>
      <c r="D20" s="165"/>
      <c r="E20" s="165"/>
      <c r="F20" s="98" t="s">
        <v>60</v>
      </c>
      <c r="G20" s="98" t="s">
        <v>61</v>
      </c>
      <c r="H20" s="99">
        <f ca="1">SUM(OFFSET($H$12,0,0,ROW()-12,1))</f>
        <v>0</v>
      </c>
      <c r="I20" s="100" t="s">
        <v>61</v>
      </c>
      <c r="J20" s="99">
        <f ca="1">SUM(OFFSET($J$12,0,0,ROW()-12,1))</f>
        <v>0</v>
      </c>
      <c r="K20" s="100" t="s">
        <v>61</v>
      </c>
      <c r="L20" s="88"/>
      <c r="M20" s="71"/>
      <c r="N20" s="71"/>
      <c r="O20" s="71"/>
      <c r="P20" s="71"/>
      <c r="Q20" s="71"/>
      <c r="R20" s="71"/>
      <c r="S20" s="71"/>
      <c r="T20" s="71"/>
      <c r="U20" s="71"/>
      <c r="V20" s="97"/>
      <c r="W20" s="72"/>
      <c r="X20" s="72"/>
      <c r="Y20" s="72"/>
      <c r="Z20" s="72"/>
      <c r="AA20" s="72"/>
      <c r="AB20" s="72"/>
      <c r="AC20" s="72"/>
      <c r="AD20" s="72"/>
    </row>
    <row r="21" spans="1:30" x14ac:dyDescent="0.25">
      <c r="A21" s="101" t="s">
        <v>62</v>
      </c>
      <c r="B21" s="102"/>
      <c r="C21" s="102"/>
      <c r="D21" s="102"/>
      <c r="E21" s="103"/>
      <c r="F21" s="104"/>
      <c r="G21" s="103"/>
      <c r="H21" s="103"/>
      <c r="I21" s="103"/>
      <c r="J21" s="103"/>
      <c r="K21" s="103"/>
      <c r="L21" s="88"/>
    </row>
    <row r="22" spans="1:30" x14ac:dyDescent="0.25">
      <c r="A22" s="102"/>
      <c r="B22" s="102"/>
      <c r="C22" s="102"/>
      <c r="D22" s="102"/>
      <c r="E22" s="103"/>
      <c r="F22" s="104"/>
      <c r="G22" s="103"/>
      <c r="H22" s="103"/>
      <c r="I22" s="103"/>
      <c r="J22" s="103"/>
      <c r="K22" s="103"/>
      <c r="L22" s="88"/>
    </row>
    <row r="23" spans="1:30" x14ac:dyDescent="0.25">
      <c r="A23" s="102" t="s">
        <v>63</v>
      </c>
      <c r="B23" s="102"/>
      <c r="C23" s="102"/>
      <c r="D23" s="102"/>
      <c r="E23" s="103"/>
      <c r="F23" s="104"/>
      <c r="G23" s="103"/>
      <c r="H23" s="103"/>
      <c r="I23" s="103"/>
      <c r="J23" s="103"/>
      <c r="K23" s="103"/>
      <c r="L23" s="88"/>
    </row>
    <row r="24" spans="1:30" x14ac:dyDescent="0.25">
      <c r="A24" s="101" t="s">
        <v>64</v>
      </c>
      <c r="B24" s="102"/>
      <c r="C24" s="102"/>
      <c r="D24" s="102"/>
      <c r="E24" s="103"/>
      <c r="F24" s="104"/>
      <c r="G24" s="103"/>
      <c r="H24" s="103"/>
      <c r="I24" s="103"/>
      <c r="J24" s="103"/>
      <c r="K24" s="103"/>
      <c r="L24" s="88"/>
    </row>
    <row r="25" spans="1:30" x14ac:dyDescent="0.25">
      <c r="A25" s="101" t="s">
        <v>84</v>
      </c>
      <c r="B25" s="102"/>
      <c r="C25" s="102"/>
      <c r="D25" s="102"/>
      <c r="E25" s="103"/>
      <c r="F25" s="104"/>
      <c r="G25" s="103"/>
      <c r="H25" s="103"/>
      <c r="I25" s="103"/>
      <c r="J25" s="103"/>
      <c r="K25" s="103"/>
      <c r="L25" s="88"/>
    </row>
    <row r="26" spans="1:30" x14ac:dyDescent="0.25">
      <c r="A26" s="105" t="s">
        <v>65</v>
      </c>
      <c r="B26" s="102"/>
      <c r="C26" s="102"/>
      <c r="D26" s="102"/>
      <c r="E26" s="103"/>
      <c r="F26" s="104"/>
      <c r="G26" s="103"/>
      <c r="H26" s="103"/>
      <c r="I26" s="103"/>
      <c r="J26" s="103"/>
      <c r="K26" s="103"/>
      <c r="L26" s="88"/>
    </row>
    <row r="27" spans="1:30" x14ac:dyDescent="0.25">
      <c r="A27" s="105" t="s">
        <v>66</v>
      </c>
      <c r="B27" s="102"/>
      <c r="C27" s="102"/>
      <c r="D27" s="102"/>
      <c r="E27" s="103"/>
      <c r="F27" s="104"/>
      <c r="G27" s="103"/>
      <c r="H27" s="103"/>
      <c r="I27" s="103"/>
      <c r="J27" s="103"/>
      <c r="K27" s="103"/>
      <c r="L27" s="88"/>
    </row>
    <row r="28" spans="1:30" x14ac:dyDescent="0.25">
      <c r="A28" s="102"/>
      <c r="B28" s="102"/>
      <c r="C28" s="102"/>
      <c r="D28" s="102"/>
      <c r="E28" s="103"/>
      <c r="F28" s="104"/>
      <c r="G28" s="103"/>
      <c r="H28" s="103"/>
      <c r="I28" s="103"/>
      <c r="J28" s="103"/>
      <c r="K28" s="103"/>
      <c r="L28" s="88"/>
    </row>
    <row r="29" spans="1:30" x14ac:dyDescent="0.25">
      <c r="A29" s="102" t="s">
        <v>67</v>
      </c>
      <c r="B29" s="102"/>
      <c r="C29" s="102"/>
      <c r="D29" s="102"/>
      <c r="E29" s="103"/>
      <c r="F29" s="104"/>
      <c r="G29" s="103"/>
      <c r="H29" s="103"/>
      <c r="I29" s="103"/>
      <c r="J29" s="103"/>
      <c r="K29" s="103"/>
      <c r="L29" s="88"/>
    </row>
    <row r="30" spans="1:30" x14ac:dyDescent="0.25">
      <c r="A30" s="102"/>
      <c r="B30" s="102"/>
      <c r="C30" s="102"/>
      <c r="D30" s="102"/>
      <c r="E30" s="103"/>
      <c r="F30" s="104"/>
      <c r="G30" s="103"/>
      <c r="H30" s="103"/>
      <c r="I30" s="103"/>
      <c r="J30" s="103"/>
      <c r="K30" s="103"/>
      <c r="L30" s="88"/>
    </row>
    <row r="31" spans="1:30" x14ac:dyDescent="0.25">
      <c r="A31" s="102" t="s">
        <v>68</v>
      </c>
      <c r="B31" s="102"/>
      <c r="C31" s="102"/>
      <c r="D31" s="102"/>
      <c r="E31" s="103"/>
      <c r="F31" s="104"/>
      <c r="G31" s="103"/>
      <c r="H31" s="103"/>
      <c r="I31" s="103"/>
      <c r="J31" s="103"/>
      <c r="K31" s="103"/>
    </row>
    <row r="32" spans="1:30" x14ac:dyDescent="0.25">
      <c r="A32" s="102"/>
      <c r="B32" s="102"/>
      <c r="C32" s="102"/>
      <c r="D32" s="102"/>
      <c r="E32" s="103"/>
      <c r="F32" s="104"/>
      <c r="G32" s="103"/>
      <c r="H32" s="103"/>
      <c r="I32" s="103"/>
      <c r="J32" s="103"/>
      <c r="K32" s="103"/>
    </row>
    <row r="33" spans="1:11" ht="66.75" customHeight="1" x14ac:dyDescent="0.25">
      <c r="A33" s="166" t="s">
        <v>85</v>
      </c>
      <c r="B33" s="166"/>
      <c r="C33" s="166"/>
      <c r="D33" s="166"/>
      <c r="E33" s="166"/>
      <c r="F33" s="166"/>
      <c r="G33" s="166"/>
      <c r="H33" s="166"/>
      <c r="I33" s="166"/>
      <c r="J33" s="166"/>
      <c r="K33" s="166"/>
    </row>
  </sheetData>
  <protectedRanges>
    <protectedRange sqref="K12:K19" name="Rozstęp4_1_2_1"/>
    <protectedRange sqref="I12:I19" name="Rozstęp3_1_2_1"/>
    <protectedRange sqref="E12:G19" name="Rozstęp2_1_2_1"/>
  </protectedRanges>
  <mergeCells count="11">
    <mergeCell ref="B8:D8"/>
    <mergeCell ref="E8:J8"/>
    <mergeCell ref="D10:G10"/>
    <mergeCell ref="A20:E20"/>
    <mergeCell ref="A33:K33"/>
    <mergeCell ref="B1:D1"/>
    <mergeCell ref="F1:K1"/>
    <mergeCell ref="F2:H2"/>
    <mergeCell ref="B3:D7"/>
    <mergeCell ref="E5:J6"/>
    <mergeCell ref="E7:J7"/>
  </mergeCells>
  <conditionalFormatting sqref="E5 L5:M6">
    <cfRule type="expression" dxfId="195" priority="2">
      <formula>$E$5="Nie składamy oferty w zakresie przedmiotowego zadania"</formula>
    </cfRule>
  </conditionalFormatting>
  <conditionalFormatting sqref="E7 L7:M7">
    <cfRule type="expression" dxfId="19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34</v>
      </c>
      <c r="D10" s="164" t="str">
        <f ca="1">VLOOKUP(C10,Oferta!J41:K170,2)</f>
        <v>Chlorambucil</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640</v>
      </c>
      <c r="C12" s="90" t="s">
        <v>476</v>
      </c>
      <c r="D12" s="90">
        <v>700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93" priority="2">
      <formula>$E$5="Nie składamy oferty w zakresie przedmiotowego zadania"</formula>
    </cfRule>
  </conditionalFormatting>
  <conditionalFormatting sqref="E7 L7:M7">
    <cfRule type="expression" dxfId="19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35</v>
      </c>
      <c r="D10" s="164" t="str">
        <f ca="1">VLOOKUP(C10,Oferta!J41:K170,2)</f>
        <v>Cladribine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641</v>
      </c>
      <c r="C12" s="90" t="s">
        <v>476</v>
      </c>
      <c r="D12" s="90">
        <v>150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91" priority="2">
      <formula>$E$5="Nie składamy oferty w zakresie przedmiotowego zadania"</formula>
    </cfRule>
  </conditionalFormatting>
  <conditionalFormatting sqref="E7 L7:M7">
    <cfRule type="expression" dxfId="19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36</v>
      </c>
      <c r="D10" s="164" t="str">
        <f ca="1">VLOOKUP(C10,Oferta!J41:K170,2)</f>
        <v>Czynniki wzrostu</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642</v>
      </c>
      <c r="C12" s="90" t="s">
        <v>476</v>
      </c>
      <c r="D12" s="90">
        <v>4500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643</v>
      </c>
      <c r="C13" s="90" t="s">
        <v>476</v>
      </c>
      <c r="D13" s="90">
        <v>3000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89" priority="2">
      <formula>$E$5="Nie składamy oferty w zakresie przedmiotowego zadania"</formula>
    </cfRule>
  </conditionalFormatting>
  <conditionalFormatting sqref="E7 L7:M7">
    <cfRule type="expression" dxfId="18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37</v>
      </c>
      <c r="D10" s="164" t="str">
        <f ca="1">VLOOKUP(C10,Oferta!J41:K170,2)</f>
        <v>Czynniki wzrostu 2</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57" x14ac:dyDescent="0.25">
      <c r="A12" s="89">
        <v>1</v>
      </c>
      <c r="B12" s="90" t="s">
        <v>644</v>
      </c>
      <c r="C12" s="90" t="s">
        <v>476</v>
      </c>
      <c r="D12" s="90">
        <v>2000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57" x14ac:dyDescent="0.25">
      <c r="A13" s="89">
        <v>2</v>
      </c>
      <c r="B13" s="90" t="s">
        <v>645</v>
      </c>
      <c r="C13" s="90" t="s">
        <v>476</v>
      </c>
      <c r="D13" s="90">
        <v>5000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87" priority="2">
      <formula>$E$5="Nie składamy oferty w zakresie przedmiotowego zadania"</formula>
    </cfRule>
  </conditionalFormatting>
  <conditionalFormatting sqref="E7 L7:M7">
    <cfRule type="expression" dxfId="18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B12" sqref="B12:D12"/>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38</v>
      </c>
      <c r="D10" s="164" t="str">
        <f ca="1">VLOOKUP(C10,Oferta!J41:K170,2)</f>
        <v>Czynniki wzrostu 3</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1172</v>
      </c>
      <c r="C12" s="90" t="s">
        <v>476</v>
      </c>
      <c r="D12" s="90">
        <v>500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85" priority="2">
      <formula>$E$5="Nie składamy oferty w zakresie przedmiotowego zadania"</formula>
    </cfRule>
  </conditionalFormatting>
  <conditionalFormatting sqref="E7 L7:M7">
    <cfRule type="expression" dxfId="18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9.1406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v>
      </c>
      <c r="D10" s="164" t="str">
        <f ca="1">VLOOKUP(C10,Oferta!J41:K170,2)</f>
        <v>Aksykabtagen cyloleucel</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480</v>
      </c>
      <c r="C12" s="90" t="s">
        <v>481</v>
      </c>
      <c r="D12" s="90">
        <v>45</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55" priority="2">
      <formula>$E$5="Nie składamy oferty w zakresie przedmiotowego zadania"</formula>
    </cfRule>
  </conditionalFormatting>
  <conditionalFormatting sqref="E7 L7:M7">
    <cfRule type="expression" dxfId="254" priority="1">
      <formula>$E$7="Przekroczona ilość liczb po przecinku w przynajmniej jednej cenie"</formula>
    </cfRule>
  </conditionalFormatting>
  <pageMargins left="0.7" right="0.7" top="0.75" bottom="0.75" header="0.3" footer="0.3"/>
  <pageSetup paperSize="9" scale="56" orientation="landscape"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39</v>
      </c>
      <c r="D10" s="164" t="str">
        <f ca="1">VLOOKUP(C10,Oferta!J41:K170,2)</f>
        <v>Daratumumab t</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646</v>
      </c>
      <c r="C12" s="90" t="s">
        <v>487</v>
      </c>
      <c r="D12" s="90">
        <v>6000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83" priority="2">
      <formula>$E$5="Nie składamy oferty w zakresie przedmiotowego zadania"</formula>
    </cfRule>
  </conditionalFormatting>
  <conditionalFormatting sqref="E7 L7:M7">
    <cfRule type="expression" dxfId="18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40</v>
      </c>
      <c r="D10" s="164" t="str">
        <f ca="1">VLOOKUP(C10,Oferta!J41:K170,2)</f>
        <v>Desfluran</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4.25" x14ac:dyDescent="0.25">
      <c r="A12" s="89">
        <v>1</v>
      </c>
      <c r="B12" s="90" t="s">
        <v>647</v>
      </c>
      <c r="C12" s="90" t="s">
        <v>505</v>
      </c>
      <c r="D12" s="90">
        <v>1500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42.75" x14ac:dyDescent="0.25">
      <c r="A13" s="89">
        <v>2</v>
      </c>
      <c r="B13" s="90" t="s">
        <v>648</v>
      </c>
      <c r="C13" s="90" t="s">
        <v>649</v>
      </c>
      <c r="D13" s="90">
        <v>21</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81" priority="2">
      <formula>$E$5="Nie składamy oferty w zakresie przedmiotowego zadania"</formula>
    </cfRule>
  </conditionalFormatting>
  <conditionalFormatting sqref="E7 L7:M7">
    <cfRule type="expression" dxfId="18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41</v>
      </c>
      <c r="D10" s="164" t="str">
        <f ca="1">VLOOKUP(C10,Oferta!J41:K170,2)</f>
        <v>Dexamethazon</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71.25" x14ac:dyDescent="0.25">
      <c r="A12" s="89">
        <v>1</v>
      </c>
      <c r="B12" s="90" t="s">
        <v>650</v>
      </c>
      <c r="C12" s="90" t="s">
        <v>476</v>
      </c>
      <c r="D12" s="90">
        <v>35000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71.25" x14ac:dyDescent="0.25">
      <c r="A13" s="89">
        <v>2</v>
      </c>
      <c r="B13" s="90" t="s">
        <v>651</v>
      </c>
      <c r="C13" s="90" t="s">
        <v>476</v>
      </c>
      <c r="D13" s="90">
        <v>500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79" priority="2">
      <formula>$E$5="Nie składamy oferty w zakresie przedmiotowego zadania"</formula>
    </cfRule>
  </conditionalFormatting>
  <conditionalFormatting sqref="E7 L7:M7">
    <cfRule type="expression" dxfId="17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42</v>
      </c>
      <c r="D10" s="164" t="str">
        <f ca="1">VLOOKUP(C10,Oferta!J41:K170,2)</f>
        <v>Dexrazoxane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652</v>
      </c>
      <c r="C12" s="90" t="s">
        <v>476</v>
      </c>
      <c r="D12" s="90">
        <v>10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77" priority="2">
      <formula>$E$5="Nie składamy oferty w zakresie przedmiotowego zadania"</formula>
    </cfRule>
  </conditionalFormatting>
  <conditionalFormatting sqref="E7 L7:M7">
    <cfRule type="expression" dxfId="17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43</v>
      </c>
      <c r="D10" s="164" t="str">
        <f ca="1">VLOOKUP(C10,Oferta!J41:K170,2)</f>
        <v>Enoxaparin sodium</v>
      </c>
      <c r="E10" s="164"/>
      <c r="F10" s="164"/>
      <c r="G10" s="164"/>
      <c r="H10" s="69">
        <f ca="1">SUMIF(F12:F1303,"Razem",H12:H1303)</f>
        <v>0</v>
      </c>
      <c r="I10" s="69"/>
      <c r="J10" s="69">
        <f ca="1">SUMIF(F12:F1303,"Razem",J12:J1303)</f>
        <v>0</v>
      </c>
      <c r="K10" s="69"/>
      <c r="L10" s="60">
        <f>SUM(L11:L1797)</f>
        <v>0</v>
      </c>
      <c r="M10" s="60">
        <f>COUNTIF(M12:M1797,0)</f>
        <v>0</v>
      </c>
      <c r="N10" s="60">
        <f>COUNTIF(N12:N1797,0)</f>
        <v>0</v>
      </c>
      <c r="O10" s="60">
        <f>COUNTIF(O12:O1797,0)</f>
        <v>0</v>
      </c>
      <c r="P10" s="60">
        <f>COUNTIF(P12:P1797,0)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SUM(M12:M1797)</f>
        <v>4</v>
      </c>
      <c r="N11" s="60">
        <f>SUM(N12:N1797)</f>
        <v>4</v>
      </c>
      <c r="O11" s="60">
        <f>SUM(O12:O1797)</f>
        <v>4</v>
      </c>
      <c r="P11" s="60">
        <f>SUM(P12:P1797)</f>
        <v>4</v>
      </c>
      <c r="Q11" s="60">
        <f>SUM(M11:P11)</f>
        <v>16</v>
      </c>
      <c r="R11" s="60">
        <f>SUM(R12:R1797)</f>
        <v>0</v>
      </c>
      <c r="S11" s="60">
        <f>SUM(S12:S1797)</f>
        <v>0</v>
      </c>
      <c r="T11" s="60">
        <f>SUM(T12:T1797)</f>
        <v>0</v>
      </c>
    </row>
    <row r="12" spans="1:30" s="73" customFormat="1" ht="19.5" customHeight="1" x14ac:dyDescent="0.25">
      <c r="A12" s="89">
        <v>1</v>
      </c>
      <c r="B12" s="90" t="s">
        <v>653</v>
      </c>
      <c r="C12" s="90" t="s">
        <v>476</v>
      </c>
      <c r="D12" s="90">
        <v>14000</v>
      </c>
      <c r="E12" s="91"/>
      <c r="F12" s="92"/>
      <c r="G12" s="93"/>
      <c r="H12" s="94">
        <f>ROUND(D12*G12,2)</f>
        <v>0</v>
      </c>
      <c r="I12" s="95"/>
      <c r="J12" s="94">
        <f>ROUND(H12*(1+I12),2)</f>
        <v>0</v>
      </c>
      <c r="K12" s="94"/>
      <c r="L12" s="96">
        <f>IF(LEN(H12)-IFERROR(SEARCH(",",H12,1),LEN(H12))&gt;2,1,0)</f>
        <v>0</v>
      </c>
      <c r="M12" s="71">
        <f t="shared" ref="M12:O15"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654</v>
      </c>
      <c r="C13" s="90" t="s">
        <v>476</v>
      </c>
      <c r="D13" s="90">
        <v>70000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655</v>
      </c>
      <c r="C14" s="90" t="s">
        <v>476</v>
      </c>
      <c r="D14" s="90">
        <v>14000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19.5" customHeight="1" x14ac:dyDescent="0.25">
      <c r="A15" s="89">
        <v>4</v>
      </c>
      <c r="B15" s="90" t="s">
        <v>656</v>
      </c>
      <c r="C15" s="90" t="s">
        <v>476</v>
      </c>
      <c r="D15" s="90">
        <v>5000</v>
      </c>
      <c r="E15" s="91"/>
      <c r="F15" s="92"/>
      <c r="G15" s="93"/>
      <c r="H15" s="94">
        <f>ROUND(D15*G15,2)</f>
        <v>0</v>
      </c>
      <c r="I15" s="95"/>
      <c r="J15" s="94">
        <f>ROUND(H15*(1+I15),2)</f>
        <v>0</v>
      </c>
      <c r="K15" s="94"/>
      <c r="L15" s="96">
        <f>IF(LEN(H15)-IFERROR(SEARCH(",",H15,1),LEN(H15))&gt;2,1,0)</f>
        <v>0</v>
      </c>
      <c r="M15" s="71">
        <f t="shared" si="0"/>
        <v>1</v>
      </c>
      <c r="N15" s="71">
        <f t="shared" si="0"/>
        <v>1</v>
      </c>
      <c r="O15" s="71">
        <f t="shared" si="0"/>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21" customHeight="1" x14ac:dyDescent="0.25">
      <c r="A16" s="165"/>
      <c r="B16" s="165"/>
      <c r="C16" s="165"/>
      <c r="D16" s="165"/>
      <c r="E16" s="165"/>
      <c r="F16" s="98" t="s">
        <v>60</v>
      </c>
      <c r="G16" s="98" t="s">
        <v>61</v>
      </c>
      <c r="H16" s="99">
        <f ca="1">SUM(OFFSET($H$12,0,0,ROW()-12,1))</f>
        <v>0</v>
      </c>
      <c r="I16" s="100" t="s">
        <v>61</v>
      </c>
      <c r="J16" s="99">
        <f ca="1">SUM(OFFSET($J$12,0,0,ROW()-12,1))</f>
        <v>0</v>
      </c>
      <c r="K16" s="100" t="s">
        <v>61</v>
      </c>
      <c r="L16" s="88"/>
      <c r="M16" s="71"/>
      <c r="N16" s="71"/>
      <c r="O16" s="71"/>
      <c r="P16" s="71"/>
      <c r="Q16" s="71"/>
      <c r="R16" s="71"/>
      <c r="S16" s="71"/>
      <c r="T16" s="71"/>
      <c r="U16" s="71"/>
      <c r="V16" s="97"/>
      <c r="W16" s="72"/>
      <c r="X16" s="72"/>
      <c r="Y16" s="72"/>
      <c r="Z16" s="72"/>
      <c r="AA16" s="72"/>
      <c r="AB16" s="72"/>
      <c r="AC16" s="72"/>
      <c r="AD16" s="72"/>
    </row>
    <row r="17" spans="1:12" x14ac:dyDescent="0.25">
      <c r="A17" s="101" t="s">
        <v>62</v>
      </c>
      <c r="B17" s="102"/>
      <c r="C17" s="102"/>
      <c r="D17" s="102"/>
      <c r="E17" s="103"/>
      <c r="F17" s="104"/>
      <c r="G17" s="103"/>
      <c r="H17" s="103"/>
      <c r="I17" s="103"/>
      <c r="J17" s="103"/>
      <c r="K17" s="103"/>
      <c r="L17" s="88"/>
    </row>
    <row r="18" spans="1:12" x14ac:dyDescent="0.25">
      <c r="A18" s="102"/>
      <c r="B18" s="102"/>
      <c r="C18" s="102"/>
      <c r="D18" s="102"/>
      <c r="E18" s="103"/>
      <c r="F18" s="104"/>
      <c r="G18" s="103"/>
      <c r="H18" s="103"/>
      <c r="I18" s="103"/>
      <c r="J18" s="103"/>
      <c r="K18" s="103"/>
      <c r="L18" s="88"/>
    </row>
    <row r="19" spans="1:12" x14ac:dyDescent="0.25">
      <c r="A19" s="102" t="s">
        <v>63</v>
      </c>
      <c r="B19" s="102"/>
      <c r="C19" s="102"/>
      <c r="D19" s="102"/>
      <c r="E19" s="103"/>
      <c r="F19" s="104"/>
      <c r="G19" s="103"/>
      <c r="H19" s="103"/>
      <c r="I19" s="103"/>
      <c r="J19" s="103"/>
      <c r="K19" s="103"/>
      <c r="L19" s="88"/>
    </row>
    <row r="20" spans="1:12" x14ac:dyDescent="0.25">
      <c r="A20" s="101" t="s">
        <v>64</v>
      </c>
      <c r="B20" s="102"/>
      <c r="C20" s="102"/>
      <c r="D20" s="102"/>
      <c r="E20" s="103"/>
      <c r="F20" s="104"/>
      <c r="G20" s="103"/>
      <c r="H20" s="103"/>
      <c r="I20" s="103"/>
      <c r="J20" s="103"/>
      <c r="K20" s="103"/>
      <c r="L20" s="88"/>
    </row>
    <row r="21" spans="1:12" x14ac:dyDescent="0.25">
      <c r="A21" s="101" t="s">
        <v>84</v>
      </c>
      <c r="B21" s="102"/>
      <c r="C21" s="102"/>
      <c r="D21" s="102"/>
      <c r="E21" s="103"/>
      <c r="F21" s="104"/>
      <c r="G21" s="103"/>
      <c r="H21" s="103"/>
      <c r="I21" s="103"/>
      <c r="J21" s="103"/>
      <c r="K21" s="103"/>
      <c r="L21" s="88"/>
    </row>
    <row r="22" spans="1:12" x14ac:dyDescent="0.25">
      <c r="A22" s="105" t="s">
        <v>65</v>
      </c>
      <c r="B22" s="102"/>
      <c r="C22" s="102"/>
      <c r="D22" s="102"/>
      <c r="E22" s="103"/>
      <c r="F22" s="104"/>
      <c r="G22" s="103"/>
      <c r="H22" s="103"/>
      <c r="I22" s="103"/>
      <c r="J22" s="103"/>
      <c r="K22" s="103"/>
      <c r="L22" s="88"/>
    </row>
    <row r="23" spans="1:12" x14ac:dyDescent="0.25">
      <c r="A23" s="105" t="s">
        <v>66</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67</v>
      </c>
      <c r="B25" s="102"/>
      <c r="C25" s="102"/>
      <c r="D25" s="102"/>
      <c r="E25" s="103"/>
      <c r="F25" s="104"/>
      <c r="G25" s="103"/>
      <c r="H25" s="103"/>
      <c r="I25" s="103"/>
      <c r="J25" s="103"/>
      <c r="K25" s="103"/>
      <c r="L25" s="88"/>
    </row>
    <row r="26" spans="1:12" x14ac:dyDescent="0.25">
      <c r="A26" s="102"/>
      <c r="B26" s="102"/>
      <c r="C26" s="102"/>
      <c r="D26" s="102"/>
      <c r="E26" s="103"/>
      <c r="F26" s="104"/>
      <c r="G26" s="103"/>
      <c r="H26" s="103"/>
      <c r="I26" s="103"/>
      <c r="J26" s="103"/>
      <c r="K26" s="103"/>
      <c r="L26" s="88"/>
    </row>
    <row r="27" spans="1:12" x14ac:dyDescent="0.25">
      <c r="A27" s="102" t="s">
        <v>68</v>
      </c>
      <c r="B27" s="102"/>
      <c r="C27" s="102"/>
      <c r="D27" s="102"/>
      <c r="E27" s="103"/>
      <c r="F27" s="104"/>
      <c r="G27" s="103"/>
      <c r="H27" s="103"/>
      <c r="I27" s="103"/>
      <c r="J27" s="103"/>
      <c r="K27" s="103"/>
    </row>
    <row r="28" spans="1:12" x14ac:dyDescent="0.25">
      <c r="A28" s="102"/>
      <c r="B28" s="102"/>
      <c r="C28" s="102"/>
      <c r="D28" s="102"/>
      <c r="E28" s="103"/>
      <c r="F28" s="104"/>
      <c r="G28" s="103"/>
      <c r="H28" s="103"/>
      <c r="I28" s="103"/>
      <c r="J28" s="103"/>
      <c r="K28" s="103"/>
    </row>
    <row r="29" spans="1:12" ht="66.75" customHeight="1" x14ac:dyDescent="0.25">
      <c r="A29" s="166" t="s">
        <v>85</v>
      </c>
      <c r="B29" s="166"/>
      <c r="C29" s="166"/>
      <c r="D29" s="166"/>
      <c r="E29" s="166"/>
      <c r="F29" s="166"/>
      <c r="G29" s="166"/>
      <c r="H29" s="166"/>
      <c r="I29" s="166"/>
      <c r="J29" s="166"/>
      <c r="K29" s="166"/>
    </row>
  </sheetData>
  <protectedRanges>
    <protectedRange sqref="K12:K15" name="Rozstęp4_1_2_1"/>
    <protectedRange sqref="I12:I15" name="Rozstęp3_1_2_1"/>
    <protectedRange sqref="E12:G15" name="Rozstęp2_1_2_1"/>
  </protectedRanges>
  <mergeCells count="11">
    <mergeCell ref="B8:D8"/>
    <mergeCell ref="E8:J8"/>
    <mergeCell ref="D10:G10"/>
    <mergeCell ref="A16:E16"/>
    <mergeCell ref="A29:K29"/>
    <mergeCell ref="B1:D1"/>
    <mergeCell ref="F1:K1"/>
    <mergeCell ref="F2:H2"/>
    <mergeCell ref="B3:D7"/>
    <mergeCell ref="E5:J6"/>
    <mergeCell ref="E7:J7"/>
  </mergeCells>
  <conditionalFormatting sqref="E5 L5:M6">
    <cfRule type="expression" dxfId="175" priority="2">
      <formula>$E$5="Nie składamy oferty w zakresie przedmiotowego zadania"</formula>
    </cfRule>
  </conditionalFormatting>
  <conditionalFormatting sqref="E7 L7:M7">
    <cfRule type="expression" dxfId="17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44</v>
      </c>
      <c r="D10" s="164" t="str">
        <f ca="1">VLOOKUP(C10,Oferta!J41:K170,2)</f>
        <v>Enzalutamide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657</v>
      </c>
      <c r="C12" s="90" t="s">
        <v>487</v>
      </c>
      <c r="D12" s="90">
        <v>17024</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73" priority="2">
      <formula>$E$5="Nie składamy oferty w zakresie przedmiotowego zadania"</formula>
    </cfRule>
  </conditionalFormatting>
  <conditionalFormatting sqref="E7 L7:M7">
    <cfRule type="expression" dxfId="17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45</v>
      </c>
      <c r="D10" s="164" t="str">
        <f ca="1">VLOOKUP(C10,Oferta!J41:K170,2)</f>
        <v>Erlotinib</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658</v>
      </c>
      <c r="C12" s="90" t="s">
        <v>487</v>
      </c>
      <c r="D12" s="90">
        <v>60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71" priority="2">
      <formula>$E$5="Nie składamy oferty w zakresie przedmiotowego zadania"</formula>
    </cfRule>
  </conditionalFormatting>
  <conditionalFormatting sqref="E7 L7:M7">
    <cfRule type="expression" dxfId="17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46</v>
      </c>
      <c r="D10" s="164" t="str">
        <f ca="1">VLOOKUP(C10,Oferta!J41:K170,2)</f>
        <v>Etomidate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659</v>
      </c>
      <c r="C12" s="90" t="s">
        <v>476</v>
      </c>
      <c r="D12" s="90">
        <v>1500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69" priority="2">
      <formula>$E$5="Nie składamy oferty w zakresie przedmiotowego zadania"</formula>
    </cfRule>
  </conditionalFormatting>
  <conditionalFormatting sqref="E7 L7:M7">
    <cfRule type="expression" dxfId="16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47</v>
      </c>
      <c r="D10" s="164" t="str">
        <f ca="1">VLOOKUP(C10,Oferta!J41:K170,2)</f>
        <v>Fulvestrant</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660</v>
      </c>
      <c r="C12" s="90" t="s">
        <v>476</v>
      </c>
      <c r="D12" s="90">
        <v>6000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67" priority="2">
      <formula>$E$5="Nie składamy oferty w zakresie przedmiotowego zadania"</formula>
    </cfRule>
  </conditionalFormatting>
  <conditionalFormatting sqref="E7 L7:M7">
    <cfRule type="expression" dxfId="16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48</v>
      </c>
      <c r="D10" s="164" t="str">
        <f ca="1">VLOOKUP(C10,Oferta!J41:K170,2)</f>
        <v>Gąbki hemostatyczne b</v>
      </c>
      <c r="E10" s="164"/>
      <c r="F10" s="164"/>
      <c r="G10" s="164"/>
      <c r="H10" s="69">
        <f ca="1">SUMIF(F12:F1303,"Razem",H12:H1303)</f>
        <v>0</v>
      </c>
      <c r="I10" s="69"/>
      <c r="J10" s="69">
        <f ca="1">SUMIF(F12:F1303,"Razem",J12:J1303)</f>
        <v>0</v>
      </c>
      <c r="K10" s="69"/>
      <c r="L10" s="60">
        <f>SUM(L11:L1797)</f>
        <v>0</v>
      </c>
      <c r="M10" s="60">
        <f>COUNTIF(M12:M1797,0)</f>
        <v>0</v>
      </c>
      <c r="N10" s="60">
        <f>COUNTIF(N12:N1797,0)</f>
        <v>0</v>
      </c>
      <c r="O10" s="60">
        <f>COUNTIF(O12:O1797,0)</f>
        <v>0</v>
      </c>
      <c r="P10" s="60">
        <f>COUNTIF(P12:P1797,0)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SUM(M12:M1797)</f>
        <v>4</v>
      </c>
      <c r="N11" s="60">
        <f>SUM(N12:N1797)</f>
        <v>4</v>
      </c>
      <c r="O11" s="60">
        <f>SUM(O12:O1797)</f>
        <v>4</v>
      </c>
      <c r="P11" s="60">
        <f>SUM(P12:P1797)</f>
        <v>4</v>
      </c>
      <c r="Q11" s="60">
        <f>SUM(M11:P11)</f>
        <v>16</v>
      </c>
      <c r="R11" s="60">
        <f>SUM(R12:R1797)</f>
        <v>0</v>
      </c>
      <c r="S11" s="60">
        <f>SUM(S12:S1797)</f>
        <v>0</v>
      </c>
      <c r="T11" s="60">
        <f>SUM(T12:T1797)</f>
        <v>0</v>
      </c>
    </row>
    <row r="12" spans="1:30" s="73" customFormat="1" ht="71.25" x14ac:dyDescent="0.25">
      <c r="A12" s="89">
        <v>1</v>
      </c>
      <c r="B12" s="90" t="s">
        <v>661</v>
      </c>
      <c r="C12" s="90" t="s">
        <v>476</v>
      </c>
      <c r="D12" s="90">
        <v>50</v>
      </c>
      <c r="E12" s="91"/>
      <c r="F12" s="92"/>
      <c r="G12" s="93"/>
      <c r="H12" s="94">
        <f>ROUND(D12*G12,2)</f>
        <v>0</v>
      </c>
      <c r="I12" s="95"/>
      <c r="J12" s="94">
        <f>ROUND(H12*(1+I12),2)</f>
        <v>0</v>
      </c>
      <c r="K12" s="94"/>
      <c r="L12" s="96">
        <f>IF(LEN(H12)-IFERROR(SEARCH(",",H12,1),LEN(H12))&gt;2,1,0)</f>
        <v>0</v>
      </c>
      <c r="M12" s="71">
        <f t="shared" ref="M12:O15"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57" x14ac:dyDescent="0.25">
      <c r="A13" s="89">
        <v>2</v>
      </c>
      <c r="B13" s="90" t="s">
        <v>662</v>
      </c>
      <c r="C13" s="90" t="s">
        <v>476</v>
      </c>
      <c r="D13" s="90">
        <v>600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71.25" x14ac:dyDescent="0.25">
      <c r="A14" s="89">
        <v>3</v>
      </c>
      <c r="B14" s="90" t="s">
        <v>663</v>
      </c>
      <c r="C14" s="90" t="s">
        <v>476</v>
      </c>
      <c r="D14" s="90">
        <v>60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71.25" x14ac:dyDescent="0.25">
      <c r="A15" s="89">
        <v>4</v>
      </c>
      <c r="B15" s="90" t="s">
        <v>664</v>
      </c>
      <c r="C15" s="90" t="s">
        <v>476</v>
      </c>
      <c r="D15" s="90">
        <v>400</v>
      </c>
      <c r="E15" s="91"/>
      <c r="F15" s="92"/>
      <c r="G15" s="93"/>
      <c r="H15" s="94">
        <f>ROUND(D15*G15,2)</f>
        <v>0</v>
      </c>
      <c r="I15" s="95"/>
      <c r="J15" s="94">
        <f>ROUND(H15*(1+I15),2)</f>
        <v>0</v>
      </c>
      <c r="K15" s="94"/>
      <c r="L15" s="96">
        <f>IF(LEN(H15)-IFERROR(SEARCH(",",H15,1),LEN(H15))&gt;2,1,0)</f>
        <v>0</v>
      </c>
      <c r="M15" s="71">
        <f t="shared" si="0"/>
        <v>1</v>
      </c>
      <c r="N15" s="71">
        <f t="shared" si="0"/>
        <v>1</v>
      </c>
      <c r="O15" s="71">
        <f t="shared" si="0"/>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21" customHeight="1" x14ac:dyDescent="0.25">
      <c r="A16" s="165"/>
      <c r="B16" s="165"/>
      <c r="C16" s="165"/>
      <c r="D16" s="165"/>
      <c r="E16" s="165"/>
      <c r="F16" s="98" t="s">
        <v>60</v>
      </c>
      <c r="G16" s="98" t="s">
        <v>61</v>
      </c>
      <c r="H16" s="99">
        <f ca="1">SUM(OFFSET($H$12,0,0,ROW()-12,1))</f>
        <v>0</v>
      </c>
      <c r="I16" s="100" t="s">
        <v>61</v>
      </c>
      <c r="J16" s="99">
        <f ca="1">SUM(OFFSET($J$12,0,0,ROW()-12,1))</f>
        <v>0</v>
      </c>
      <c r="K16" s="100" t="s">
        <v>61</v>
      </c>
      <c r="L16" s="88"/>
      <c r="M16" s="71"/>
      <c r="N16" s="71"/>
      <c r="O16" s="71"/>
      <c r="P16" s="71"/>
      <c r="Q16" s="71"/>
      <c r="R16" s="71"/>
      <c r="S16" s="71"/>
      <c r="T16" s="71"/>
      <c r="U16" s="71"/>
      <c r="V16" s="97"/>
      <c r="W16" s="72"/>
      <c r="X16" s="72"/>
      <c r="Y16" s="72"/>
      <c r="Z16" s="72"/>
      <c r="AA16" s="72"/>
      <c r="AB16" s="72"/>
      <c r="AC16" s="72"/>
      <c r="AD16" s="72"/>
    </row>
    <row r="17" spans="1:12" x14ac:dyDescent="0.25">
      <c r="A17" s="101" t="s">
        <v>62</v>
      </c>
      <c r="B17" s="102"/>
      <c r="C17" s="102"/>
      <c r="D17" s="102"/>
      <c r="E17" s="103"/>
      <c r="F17" s="104"/>
      <c r="G17" s="103"/>
      <c r="H17" s="103"/>
      <c r="I17" s="103"/>
      <c r="J17" s="103"/>
      <c r="K17" s="103"/>
      <c r="L17" s="88"/>
    </row>
    <row r="18" spans="1:12" x14ac:dyDescent="0.25">
      <c r="A18" s="102"/>
      <c r="B18" s="102"/>
      <c r="C18" s="102"/>
      <c r="D18" s="102"/>
      <c r="E18" s="103"/>
      <c r="F18" s="104"/>
      <c r="G18" s="103"/>
      <c r="H18" s="103"/>
      <c r="I18" s="103"/>
      <c r="J18" s="103"/>
      <c r="K18" s="103"/>
      <c r="L18" s="88"/>
    </row>
    <row r="19" spans="1:12" x14ac:dyDescent="0.25">
      <c r="A19" s="102" t="s">
        <v>63</v>
      </c>
      <c r="B19" s="102"/>
      <c r="C19" s="102"/>
      <c r="D19" s="102"/>
      <c r="E19" s="103"/>
      <c r="F19" s="104"/>
      <c r="G19" s="103"/>
      <c r="H19" s="103"/>
      <c r="I19" s="103"/>
      <c r="J19" s="103"/>
      <c r="K19" s="103"/>
      <c r="L19" s="88"/>
    </row>
    <row r="20" spans="1:12" x14ac:dyDescent="0.25">
      <c r="A20" s="101" t="s">
        <v>64</v>
      </c>
      <c r="B20" s="102"/>
      <c r="C20" s="102"/>
      <c r="D20" s="102"/>
      <c r="E20" s="103"/>
      <c r="F20" s="104"/>
      <c r="G20" s="103"/>
      <c r="H20" s="103"/>
      <c r="I20" s="103"/>
      <c r="J20" s="103"/>
      <c r="K20" s="103"/>
      <c r="L20" s="88"/>
    </row>
    <row r="21" spans="1:12" x14ac:dyDescent="0.25">
      <c r="A21" s="101" t="s">
        <v>84</v>
      </c>
      <c r="B21" s="102"/>
      <c r="C21" s="102"/>
      <c r="D21" s="102"/>
      <c r="E21" s="103"/>
      <c r="F21" s="104"/>
      <c r="G21" s="103"/>
      <c r="H21" s="103"/>
      <c r="I21" s="103"/>
      <c r="J21" s="103"/>
      <c r="K21" s="103"/>
      <c r="L21" s="88"/>
    </row>
    <row r="22" spans="1:12" x14ac:dyDescent="0.25">
      <c r="A22" s="105" t="s">
        <v>65</v>
      </c>
      <c r="B22" s="102"/>
      <c r="C22" s="102"/>
      <c r="D22" s="102"/>
      <c r="E22" s="103"/>
      <c r="F22" s="104"/>
      <c r="G22" s="103"/>
      <c r="H22" s="103"/>
      <c r="I22" s="103"/>
      <c r="J22" s="103"/>
      <c r="K22" s="103"/>
      <c r="L22" s="88"/>
    </row>
    <row r="23" spans="1:12" x14ac:dyDescent="0.25">
      <c r="A23" s="105" t="s">
        <v>66</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67</v>
      </c>
      <c r="B25" s="102"/>
      <c r="C25" s="102"/>
      <c r="D25" s="102"/>
      <c r="E25" s="103"/>
      <c r="F25" s="104"/>
      <c r="G25" s="103"/>
      <c r="H25" s="103"/>
      <c r="I25" s="103"/>
      <c r="J25" s="103"/>
      <c r="K25" s="103"/>
      <c r="L25" s="88"/>
    </row>
    <row r="26" spans="1:12" x14ac:dyDescent="0.25">
      <c r="A26" s="102"/>
      <c r="B26" s="102"/>
      <c r="C26" s="102"/>
      <c r="D26" s="102"/>
      <c r="E26" s="103"/>
      <c r="F26" s="104"/>
      <c r="G26" s="103"/>
      <c r="H26" s="103"/>
      <c r="I26" s="103"/>
      <c r="J26" s="103"/>
      <c r="K26" s="103"/>
      <c r="L26" s="88"/>
    </row>
    <row r="27" spans="1:12" x14ac:dyDescent="0.25">
      <c r="A27" s="102" t="s">
        <v>68</v>
      </c>
      <c r="B27" s="102"/>
      <c r="C27" s="102"/>
      <c r="D27" s="102"/>
      <c r="E27" s="103"/>
      <c r="F27" s="104"/>
      <c r="G27" s="103"/>
      <c r="H27" s="103"/>
      <c r="I27" s="103"/>
      <c r="J27" s="103"/>
      <c r="K27" s="103"/>
    </row>
    <row r="28" spans="1:12" x14ac:dyDescent="0.25">
      <c r="A28" s="102"/>
      <c r="B28" s="102"/>
      <c r="C28" s="102"/>
      <c r="D28" s="102"/>
      <c r="E28" s="103"/>
      <c r="F28" s="104"/>
      <c r="G28" s="103"/>
      <c r="H28" s="103"/>
      <c r="I28" s="103"/>
      <c r="J28" s="103"/>
      <c r="K28" s="103"/>
    </row>
    <row r="29" spans="1:12" ht="66.75" customHeight="1" x14ac:dyDescent="0.25">
      <c r="A29" s="166" t="s">
        <v>85</v>
      </c>
      <c r="B29" s="166"/>
      <c r="C29" s="166"/>
      <c r="D29" s="166"/>
      <c r="E29" s="166"/>
      <c r="F29" s="166"/>
      <c r="G29" s="166"/>
      <c r="H29" s="166"/>
      <c r="I29" s="166"/>
      <c r="J29" s="166"/>
      <c r="K29" s="166"/>
    </row>
  </sheetData>
  <protectedRanges>
    <protectedRange sqref="K12:K15" name="Rozstęp4_1_2_1"/>
    <protectedRange sqref="I12:I15" name="Rozstęp3_1_2_1"/>
    <protectedRange sqref="E12:G15" name="Rozstęp2_1_2_1"/>
  </protectedRanges>
  <mergeCells count="11">
    <mergeCell ref="B8:D8"/>
    <mergeCell ref="E8:J8"/>
    <mergeCell ref="D10:G10"/>
    <mergeCell ref="A16:E16"/>
    <mergeCell ref="A29:K29"/>
    <mergeCell ref="B1:D1"/>
    <mergeCell ref="F1:K1"/>
    <mergeCell ref="F2:H2"/>
    <mergeCell ref="B3:D7"/>
    <mergeCell ref="E5:J6"/>
    <mergeCell ref="E7:J7"/>
  </mergeCells>
  <conditionalFormatting sqref="E5 L5:M6">
    <cfRule type="expression" dxfId="165" priority="2">
      <formula>$E$5="Nie składamy oferty w zakresie przedmiotowego zadania"</formula>
    </cfRule>
  </conditionalFormatting>
  <conditionalFormatting sqref="E7 L7:M7">
    <cfRule type="expression" dxfId="16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v>
      </c>
      <c r="D10" s="164" t="str">
        <f ca="1">VLOOKUP(C10,Oferta!J41:K170,2)</f>
        <v>Albumin 20</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482</v>
      </c>
      <c r="C12" s="90" t="s">
        <v>476</v>
      </c>
      <c r="D12" s="90">
        <v>200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53" priority="2">
      <formula>$E$5="Nie składamy oferty w zakresie przedmiotowego zadania"</formula>
    </cfRule>
  </conditionalFormatting>
  <conditionalFormatting sqref="E7 L7:M7">
    <cfRule type="expression" dxfId="25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49</v>
      </c>
      <c r="D10" s="164" t="str">
        <f ca="1">VLOOKUP(C10,Oferta!J41:K170,2)</f>
        <v>Gentamycin gąbka</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665</v>
      </c>
      <c r="C12" s="90" t="s">
        <v>476</v>
      </c>
      <c r="D12" s="90">
        <v>100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63" priority="2">
      <formula>$E$5="Nie składamy oferty w zakresie przedmiotowego zadania"</formula>
    </cfRule>
  </conditionalFormatting>
  <conditionalFormatting sqref="E7 L7:M7">
    <cfRule type="expression" dxfId="16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opLeftCell="A12"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50</v>
      </c>
      <c r="D10" s="164" t="str">
        <f ca="1">VLOOKUP(C10,Oferta!J41:K170,2)</f>
        <v>Hemostatyki</v>
      </c>
      <c r="E10" s="164"/>
      <c r="F10" s="164"/>
      <c r="G10" s="164"/>
      <c r="H10" s="69">
        <f ca="1">SUMIF(F12:F1306,"Razem",H12:H1306)</f>
        <v>0</v>
      </c>
      <c r="I10" s="69"/>
      <c r="J10" s="69">
        <f ca="1">SUMIF(F12:F1306,"Razem",J12:J1306)</f>
        <v>0</v>
      </c>
      <c r="K10" s="69"/>
      <c r="L10" s="60">
        <f>SUM(L11:L1800)</f>
        <v>0</v>
      </c>
      <c r="M10" s="60">
        <f>COUNTIF(M12:M1800,0)</f>
        <v>0</v>
      </c>
      <c r="N10" s="60">
        <f>COUNTIF(N12:N1800,0)</f>
        <v>0</v>
      </c>
      <c r="O10" s="60">
        <f>COUNTIF(O12:O1800,0)</f>
        <v>0</v>
      </c>
      <c r="P10" s="60">
        <f>COUNTIF(P12:P1800,0)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SUM(M12:M1800)</f>
        <v>7</v>
      </c>
      <c r="N11" s="60">
        <f>SUM(N12:N1800)</f>
        <v>7</v>
      </c>
      <c r="O11" s="60">
        <f>SUM(O12:O1800)</f>
        <v>7</v>
      </c>
      <c r="P11" s="60">
        <f>SUM(P12:P1800)</f>
        <v>7</v>
      </c>
      <c r="Q11" s="60">
        <f>SUM(M11:P11)</f>
        <v>28</v>
      </c>
      <c r="R11" s="60">
        <f>SUM(R12:R1800)</f>
        <v>0</v>
      </c>
      <c r="S11" s="60">
        <f>SUM(S12:S1800)</f>
        <v>0</v>
      </c>
      <c r="T11" s="60">
        <f>SUM(T12:T1800)</f>
        <v>0</v>
      </c>
    </row>
    <row r="12" spans="1:30" s="73" customFormat="1" ht="142.5" x14ac:dyDescent="0.25">
      <c r="A12" s="89">
        <v>1</v>
      </c>
      <c r="B12" s="90" t="s">
        <v>668</v>
      </c>
      <c r="C12" s="90" t="s">
        <v>666</v>
      </c>
      <c r="D12" s="90">
        <v>30</v>
      </c>
      <c r="E12" s="91"/>
      <c r="F12" s="92"/>
      <c r="G12" s="93"/>
      <c r="H12" s="94">
        <f t="shared" ref="H12:H18" si="0">ROUND(D12*G12,2)</f>
        <v>0</v>
      </c>
      <c r="I12" s="95"/>
      <c r="J12" s="94">
        <f t="shared" ref="J12:J18" si="1">ROUND(H12*(1+I12),2)</f>
        <v>0</v>
      </c>
      <c r="K12" s="94"/>
      <c r="L12" s="96">
        <f t="shared" ref="L12:L18" si="2">IF(LEN(H12)-IFERROR(SEARCH(",",H12,1),LEN(H12))&gt;2,1,0)</f>
        <v>0</v>
      </c>
      <c r="M12" s="71">
        <f t="shared" ref="M12:O18" si="3">IF(ISBLANK(E12),1,0)</f>
        <v>1</v>
      </c>
      <c r="N12" s="71">
        <f t="shared" si="3"/>
        <v>1</v>
      </c>
      <c r="O12" s="71">
        <f t="shared" si="3"/>
        <v>1</v>
      </c>
      <c r="P12" s="71">
        <f t="shared" ref="P12:P18" si="4">IF(ISBLANK(I12),1,0)</f>
        <v>1</v>
      </c>
      <c r="Q12" s="71"/>
      <c r="R12" s="71">
        <f t="shared" ref="R12:R18" si="5">IF(ISNUMBER(H12),0,1)</f>
        <v>0</v>
      </c>
      <c r="S12" s="71">
        <f t="shared" ref="S12:S18" si="6">IF(I12=0.08,0,IF(I12=0.23,0,IF(I12=0.05,0,IF(I12=0,0,1))))</f>
        <v>0</v>
      </c>
      <c r="T12" s="70">
        <f t="shared" ref="T12:T18" si="7">IF(ISERROR(IF(LEN(G12)-FIND(",",G12)&gt;4,1,0)),0,IF(LEN(G12)-FIND(",",G12)&gt;4,1,0))</f>
        <v>0</v>
      </c>
      <c r="U12" s="71"/>
      <c r="V12" s="97"/>
      <c r="W12" s="72"/>
      <c r="X12" s="72"/>
      <c r="Y12" s="72"/>
      <c r="Z12" s="72"/>
      <c r="AA12" s="72"/>
      <c r="AB12" s="72"/>
      <c r="AC12" s="72"/>
      <c r="AD12" s="72"/>
    </row>
    <row r="13" spans="1:30" s="73" customFormat="1" ht="85.5" x14ac:dyDescent="0.25">
      <c r="A13" s="89">
        <v>2</v>
      </c>
      <c r="B13" s="90" t="s">
        <v>669</v>
      </c>
      <c r="C13" s="90" t="s">
        <v>476</v>
      </c>
      <c r="D13" s="90">
        <v>10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85.5" x14ac:dyDescent="0.25">
      <c r="A14" s="89">
        <v>3</v>
      </c>
      <c r="B14" s="90" t="s">
        <v>670</v>
      </c>
      <c r="C14" s="90" t="s">
        <v>476</v>
      </c>
      <c r="D14" s="90">
        <v>60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85.5" x14ac:dyDescent="0.25">
      <c r="A15" s="89">
        <v>4</v>
      </c>
      <c r="B15" s="90" t="s">
        <v>671</v>
      </c>
      <c r="C15" s="90" t="s">
        <v>476</v>
      </c>
      <c r="D15" s="90">
        <v>12</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213.75" x14ac:dyDescent="0.25">
      <c r="A16" s="89">
        <v>5</v>
      </c>
      <c r="B16" s="90" t="s">
        <v>672</v>
      </c>
      <c r="C16" s="90" t="s">
        <v>476</v>
      </c>
      <c r="D16" s="90">
        <v>50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213.75" x14ac:dyDescent="0.25">
      <c r="A17" s="89">
        <v>6</v>
      </c>
      <c r="B17" s="90" t="s">
        <v>673</v>
      </c>
      <c r="C17" s="90" t="s">
        <v>476</v>
      </c>
      <c r="D17" s="90">
        <v>50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42.75" x14ac:dyDescent="0.25">
      <c r="A18" s="89">
        <v>7</v>
      </c>
      <c r="B18" s="90" t="s">
        <v>667</v>
      </c>
      <c r="C18" s="90" t="s">
        <v>476</v>
      </c>
      <c r="D18" s="90">
        <v>150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21" customHeight="1" x14ac:dyDescent="0.25">
      <c r="A19" s="165"/>
      <c r="B19" s="165"/>
      <c r="C19" s="165"/>
      <c r="D19" s="165"/>
      <c r="E19" s="165"/>
      <c r="F19" s="98" t="s">
        <v>60</v>
      </c>
      <c r="G19" s="98" t="s">
        <v>61</v>
      </c>
      <c r="H19" s="99">
        <f ca="1">SUM(OFFSET($H$12,0,0,ROW()-12,1))</f>
        <v>0</v>
      </c>
      <c r="I19" s="100" t="s">
        <v>61</v>
      </c>
      <c r="J19" s="99">
        <f ca="1">SUM(OFFSET($J$12,0,0,ROW()-12,1))</f>
        <v>0</v>
      </c>
      <c r="K19" s="100" t="s">
        <v>61</v>
      </c>
      <c r="L19" s="88"/>
      <c r="M19" s="71"/>
      <c r="N19" s="71"/>
      <c r="O19" s="71"/>
      <c r="P19" s="71"/>
      <c r="Q19" s="71"/>
      <c r="R19" s="71"/>
      <c r="S19" s="71"/>
      <c r="T19" s="71"/>
      <c r="U19" s="71"/>
      <c r="V19" s="97"/>
      <c r="W19" s="72"/>
      <c r="X19" s="72"/>
      <c r="Y19" s="72"/>
      <c r="Z19" s="72"/>
      <c r="AA19" s="72"/>
      <c r="AB19" s="72"/>
      <c r="AC19" s="72"/>
      <c r="AD19" s="72"/>
    </row>
    <row r="20" spans="1:30" x14ac:dyDescent="0.25">
      <c r="A20" s="101" t="s">
        <v>62</v>
      </c>
      <c r="B20" s="102"/>
      <c r="C20" s="102"/>
      <c r="D20" s="102"/>
      <c r="E20" s="103"/>
      <c r="F20" s="104"/>
      <c r="G20" s="103"/>
      <c r="H20" s="103"/>
      <c r="I20" s="103"/>
      <c r="J20" s="103"/>
      <c r="K20" s="103"/>
      <c r="L20" s="88"/>
    </row>
    <row r="21" spans="1:30" x14ac:dyDescent="0.25">
      <c r="A21" s="102"/>
      <c r="B21" s="102"/>
      <c r="C21" s="102"/>
      <c r="D21" s="102"/>
      <c r="E21" s="103"/>
      <c r="F21" s="104"/>
      <c r="G21" s="103"/>
      <c r="H21" s="103"/>
      <c r="I21" s="103"/>
      <c r="J21" s="103"/>
      <c r="K21" s="103"/>
      <c r="L21" s="88"/>
    </row>
    <row r="22" spans="1:30" x14ac:dyDescent="0.25">
      <c r="A22" s="102" t="s">
        <v>63</v>
      </c>
      <c r="B22" s="102"/>
      <c r="C22" s="102"/>
      <c r="D22" s="102"/>
      <c r="E22" s="103"/>
      <c r="F22" s="104"/>
      <c r="G22" s="103"/>
      <c r="H22" s="103"/>
      <c r="I22" s="103"/>
      <c r="J22" s="103"/>
      <c r="K22" s="103"/>
      <c r="L22" s="88"/>
    </row>
    <row r="23" spans="1:30" x14ac:dyDescent="0.25">
      <c r="A23" s="101" t="s">
        <v>64</v>
      </c>
      <c r="B23" s="102"/>
      <c r="C23" s="102"/>
      <c r="D23" s="102"/>
      <c r="E23" s="103"/>
      <c r="F23" s="104"/>
      <c r="G23" s="103"/>
      <c r="H23" s="103"/>
      <c r="I23" s="103"/>
      <c r="J23" s="103"/>
      <c r="K23" s="103"/>
      <c r="L23" s="88"/>
    </row>
    <row r="24" spans="1:30" x14ac:dyDescent="0.25">
      <c r="A24" s="101" t="s">
        <v>84</v>
      </c>
      <c r="B24" s="102"/>
      <c r="C24" s="102"/>
      <c r="D24" s="102"/>
      <c r="E24" s="103"/>
      <c r="F24" s="104"/>
      <c r="G24" s="103"/>
      <c r="H24" s="103"/>
      <c r="I24" s="103"/>
      <c r="J24" s="103"/>
      <c r="K24" s="103"/>
      <c r="L24" s="88"/>
    </row>
    <row r="25" spans="1:30" x14ac:dyDescent="0.25">
      <c r="A25" s="105" t="s">
        <v>65</v>
      </c>
      <c r="B25" s="102"/>
      <c r="C25" s="102"/>
      <c r="D25" s="102"/>
      <c r="E25" s="103"/>
      <c r="F25" s="104"/>
      <c r="G25" s="103"/>
      <c r="H25" s="103"/>
      <c r="I25" s="103"/>
      <c r="J25" s="103"/>
      <c r="K25" s="103"/>
      <c r="L25" s="88"/>
    </row>
    <row r="26" spans="1:30" x14ac:dyDescent="0.25">
      <c r="A26" s="105" t="s">
        <v>66</v>
      </c>
      <c r="B26" s="102"/>
      <c r="C26" s="102"/>
      <c r="D26" s="102"/>
      <c r="E26" s="103"/>
      <c r="F26" s="104"/>
      <c r="G26" s="103"/>
      <c r="H26" s="103"/>
      <c r="I26" s="103"/>
      <c r="J26" s="103"/>
      <c r="K26" s="103"/>
      <c r="L26" s="88"/>
    </row>
    <row r="27" spans="1:30" x14ac:dyDescent="0.25">
      <c r="A27" s="102"/>
      <c r="B27" s="102"/>
      <c r="C27" s="102"/>
      <c r="D27" s="102"/>
      <c r="E27" s="103"/>
      <c r="F27" s="104"/>
      <c r="G27" s="103"/>
      <c r="H27" s="103"/>
      <c r="I27" s="103"/>
      <c r="J27" s="103"/>
      <c r="K27" s="103"/>
      <c r="L27" s="88"/>
    </row>
    <row r="28" spans="1:30" x14ac:dyDescent="0.25">
      <c r="A28" s="102" t="s">
        <v>67</v>
      </c>
      <c r="B28" s="102"/>
      <c r="C28" s="102"/>
      <c r="D28" s="102"/>
      <c r="E28" s="103"/>
      <c r="F28" s="104"/>
      <c r="G28" s="103"/>
      <c r="H28" s="103"/>
      <c r="I28" s="103"/>
      <c r="J28" s="103"/>
      <c r="K28" s="103"/>
      <c r="L28" s="88"/>
    </row>
    <row r="29" spans="1:30" x14ac:dyDescent="0.25">
      <c r="A29" s="102"/>
      <c r="B29" s="102"/>
      <c r="C29" s="102"/>
      <c r="D29" s="102"/>
      <c r="E29" s="103"/>
      <c r="F29" s="104"/>
      <c r="G29" s="103"/>
      <c r="H29" s="103"/>
      <c r="I29" s="103"/>
      <c r="J29" s="103"/>
      <c r="K29" s="103"/>
      <c r="L29" s="88"/>
    </row>
    <row r="30" spans="1:30" x14ac:dyDescent="0.25">
      <c r="A30" s="102" t="s">
        <v>68</v>
      </c>
      <c r="B30" s="102"/>
      <c r="C30" s="102"/>
      <c r="D30" s="102"/>
      <c r="E30" s="103"/>
      <c r="F30" s="104"/>
      <c r="G30" s="103"/>
      <c r="H30" s="103"/>
      <c r="I30" s="103"/>
      <c r="J30" s="103"/>
      <c r="K30" s="103"/>
    </row>
    <row r="31" spans="1:30" x14ac:dyDescent="0.25">
      <c r="A31" s="102"/>
      <c r="B31" s="102"/>
      <c r="C31" s="102"/>
      <c r="D31" s="102"/>
      <c r="E31" s="103"/>
      <c r="F31" s="104"/>
      <c r="G31" s="103"/>
      <c r="H31" s="103"/>
      <c r="I31" s="103"/>
      <c r="J31" s="103"/>
      <c r="K31" s="103"/>
    </row>
    <row r="32" spans="1:30" ht="66.75" customHeight="1" x14ac:dyDescent="0.25">
      <c r="A32" s="166" t="s">
        <v>85</v>
      </c>
      <c r="B32" s="166"/>
      <c r="C32" s="166"/>
      <c r="D32" s="166"/>
      <c r="E32" s="166"/>
      <c r="F32" s="166"/>
      <c r="G32" s="166"/>
      <c r="H32" s="166"/>
      <c r="I32" s="166"/>
      <c r="J32" s="166"/>
      <c r="K32" s="166"/>
    </row>
  </sheetData>
  <protectedRanges>
    <protectedRange sqref="K12:K18" name="Rozstęp4_1_2_1"/>
    <protectedRange sqref="I12:I18" name="Rozstęp3_1_2_1"/>
    <protectedRange sqref="E12:G18" name="Rozstęp2_1_2_1"/>
  </protectedRanges>
  <mergeCells count="11">
    <mergeCell ref="B8:D8"/>
    <mergeCell ref="E8:J8"/>
    <mergeCell ref="D10:G10"/>
    <mergeCell ref="A19:E19"/>
    <mergeCell ref="A32:K32"/>
    <mergeCell ref="B1:D1"/>
    <mergeCell ref="F1:K1"/>
    <mergeCell ref="F2:H2"/>
    <mergeCell ref="B3:D7"/>
    <mergeCell ref="E5:J6"/>
    <mergeCell ref="E7:J7"/>
  </mergeCells>
  <conditionalFormatting sqref="E5 L5:M6">
    <cfRule type="expression" dxfId="161" priority="2">
      <formula>$E$5="Nie składamy oferty w zakresie przedmiotowego zadania"</formula>
    </cfRule>
  </conditionalFormatting>
  <conditionalFormatting sqref="E7 L7:M7">
    <cfRule type="expression" dxfId="16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51</v>
      </c>
      <c r="D10" s="164" t="str">
        <f ca="1">VLOOKUP(C10,Oferta!J41:K170,2)</f>
        <v>Hydroxyethyl starch</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674</v>
      </c>
      <c r="C12" s="90" t="s">
        <v>476</v>
      </c>
      <c r="D12" s="90">
        <v>100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59" priority="2">
      <formula>$E$5="Nie składamy oferty w zakresie przedmiotowego zadania"</formula>
    </cfRule>
  </conditionalFormatting>
  <conditionalFormatting sqref="E7 L7:M7">
    <cfRule type="expression" dxfId="15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52</v>
      </c>
      <c r="D10" s="164" t="str">
        <f ca="1">VLOOKUP(C10,Oferta!J41:K170,2)</f>
        <v>Immunoglobulin</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675</v>
      </c>
      <c r="C12" s="90" t="s">
        <v>487</v>
      </c>
      <c r="D12" s="90">
        <v>4500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57" priority="2">
      <formula>$E$5="Nie składamy oferty w zakresie przedmiotowego zadania"</formula>
    </cfRule>
  </conditionalFormatting>
  <conditionalFormatting sqref="E7 L7:M7">
    <cfRule type="expression" dxfId="15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53</v>
      </c>
      <c r="D10" s="164" t="str">
        <f ca="1">VLOOKUP(C10,Oferta!J41:K170,2)</f>
        <v>Import docelowy</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676</v>
      </c>
      <c r="C12" s="90" t="s">
        <v>476</v>
      </c>
      <c r="D12" s="90">
        <v>2000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55" priority="2">
      <formula>$E$5="Nie składamy oferty w zakresie przedmiotowego zadania"</formula>
    </cfRule>
  </conditionalFormatting>
  <conditionalFormatting sqref="E7 L7:M7">
    <cfRule type="expression" dxfId="15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54</v>
      </c>
      <c r="D10" s="164" t="str">
        <f ca="1">VLOOKUP(C10,Oferta!J41:K170,2)</f>
        <v>Import docelowy 2</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677</v>
      </c>
      <c r="C12" s="90" t="s">
        <v>476</v>
      </c>
      <c r="D12" s="90">
        <v>10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678</v>
      </c>
      <c r="C13" s="90" t="s">
        <v>476</v>
      </c>
      <c r="D13" s="90">
        <v>100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53" priority="2">
      <formula>$E$5="Nie składamy oferty w zakresie przedmiotowego zadania"</formula>
    </cfRule>
  </conditionalFormatting>
  <conditionalFormatting sqref="E7 L7:M7">
    <cfRule type="expression" dxfId="15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topLeftCell="A7"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55</v>
      </c>
      <c r="D10" s="164" t="str">
        <f ca="1">VLOOKUP(C10,Oferta!J41:K170,2)</f>
        <v>Import docelowy 3</v>
      </c>
      <c r="E10" s="164"/>
      <c r="F10" s="164"/>
      <c r="G10" s="164"/>
      <c r="H10" s="69">
        <f ca="1">SUMIF(F12:F1324,"Razem",H12:H1324)</f>
        <v>0</v>
      </c>
      <c r="I10" s="69"/>
      <c r="J10" s="69">
        <f ca="1">SUMIF(F12:F1324,"Razem",J12:J1324)</f>
        <v>0</v>
      </c>
      <c r="K10" s="69"/>
      <c r="L10" s="60">
        <f>SUM(L11:L1818)</f>
        <v>0</v>
      </c>
      <c r="M10" s="60">
        <f>COUNTIF(M12:M1818,0)</f>
        <v>0</v>
      </c>
      <c r="N10" s="60">
        <f>COUNTIF(N12:N1818,0)</f>
        <v>0</v>
      </c>
      <c r="O10" s="60">
        <f>COUNTIF(O12:O1818,0)</f>
        <v>0</v>
      </c>
      <c r="P10" s="60">
        <f>COUNTIF(P12:P1818,0)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SUM(M12:M1818)</f>
        <v>25</v>
      </c>
      <c r="N11" s="60">
        <f>SUM(N12:N1818)</f>
        <v>25</v>
      </c>
      <c r="O11" s="60">
        <f>SUM(O12:O1818)</f>
        <v>25</v>
      </c>
      <c r="P11" s="60">
        <f>SUM(P12:P1818)</f>
        <v>25</v>
      </c>
      <c r="Q11" s="60">
        <f>SUM(M11:P11)</f>
        <v>100</v>
      </c>
      <c r="R11" s="60">
        <f>SUM(R12:R1818)</f>
        <v>0</v>
      </c>
      <c r="S11" s="60">
        <f>SUM(S12:S1818)</f>
        <v>0</v>
      </c>
      <c r="T11" s="60">
        <f>SUM(T12:T1818)</f>
        <v>0</v>
      </c>
    </row>
    <row r="12" spans="1:30" s="73" customFormat="1" ht="19.5" customHeight="1" x14ac:dyDescent="0.25">
      <c r="A12" s="89">
        <v>1</v>
      </c>
      <c r="B12" s="90" t="s">
        <v>679</v>
      </c>
      <c r="C12" s="90" t="s">
        <v>476</v>
      </c>
      <c r="D12" s="90">
        <v>200</v>
      </c>
      <c r="E12" s="91"/>
      <c r="F12" s="92"/>
      <c r="G12" s="93"/>
      <c r="H12" s="94">
        <f t="shared" ref="H12:H36" si="0">ROUND(D12*G12,2)</f>
        <v>0</v>
      </c>
      <c r="I12" s="95"/>
      <c r="J12" s="94">
        <f t="shared" ref="J12:J36" si="1">ROUND(H12*(1+I12),2)</f>
        <v>0</v>
      </c>
      <c r="K12" s="94"/>
      <c r="L12" s="96">
        <f t="shared" ref="L12:L36" si="2">IF(LEN(H12)-IFERROR(SEARCH(",",H12,1),LEN(H12))&gt;2,1,0)</f>
        <v>0</v>
      </c>
      <c r="M12" s="71">
        <f t="shared" ref="M12:O27" si="3">IF(ISBLANK(E12),1,0)</f>
        <v>1</v>
      </c>
      <c r="N12" s="71">
        <f t="shared" si="3"/>
        <v>1</v>
      </c>
      <c r="O12" s="71">
        <f t="shared" si="3"/>
        <v>1</v>
      </c>
      <c r="P12" s="71">
        <f t="shared" ref="P12:P36" si="4">IF(ISBLANK(I12),1,0)</f>
        <v>1</v>
      </c>
      <c r="Q12" s="71"/>
      <c r="R12" s="71">
        <f t="shared" ref="R12:R36" si="5">IF(ISNUMBER(H12),0,1)</f>
        <v>0</v>
      </c>
      <c r="S12" s="71">
        <f t="shared" ref="S12:S36" si="6">IF(I12=0.08,0,IF(I12=0.23,0,IF(I12=0.05,0,IF(I12=0,0,1))))</f>
        <v>0</v>
      </c>
      <c r="T12" s="70">
        <f t="shared" ref="T12:T36" si="7">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680</v>
      </c>
      <c r="C13" s="90" t="s">
        <v>505</v>
      </c>
      <c r="D13" s="90">
        <v>100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9.5" customHeight="1" x14ac:dyDescent="0.25">
      <c r="A14" s="89">
        <v>3</v>
      </c>
      <c r="B14" s="90" t="s">
        <v>681</v>
      </c>
      <c r="C14" s="90" t="s">
        <v>476</v>
      </c>
      <c r="D14" s="90">
        <v>200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9.5" customHeight="1" x14ac:dyDescent="0.25">
      <c r="A15" s="89">
        <v>4</v>
      </c>
      <c r="B15" s="90" t="s">
        <v>682</v>
      </c>
      <c r="C15" s="90" t="s">
        <v>476</v>
      </c>
      <c r="D15" s="90">
        <v>50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9.5" customHeight="1" x14ac:dyDescent="0.25">
      <c r="A16" s="89">
        <v>5</v>
      </c>
      <c r="B16" s="90" t="s">
        <v>683</v>
      </c>
      <c r="C16" s="90" t="s">
        <v>476</v>
      </c>
      <c r="D16" s="90">
        <v>20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9.5" customHeight="1" x14ac:dyDescent="0.25">
      <c r="A17" s="89">
        <v>6</v>
      </c>
      <c r="B17" s="90" t="s">
        <v>684</v>
      </c>
      <c r="C17" s="90" t="s">
        <v>476</v>
      </c>
      <c r="D17" s="90">
        <v>200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9.5" customHeight="1" x14ac:dyDescent="0.25">
      <c r="A18" s="89">
        <v>7</v>
      </c>
      <c r="B18" s="90" t="s">
        <v>685</v>
      </c>
      <c r="C18" s="90" t="s">
        <v>476</v>
      </c>
      <c r="D18" s="90">
        <v>130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9.5" customHeight="1" x14ac:dyDescent="0.25">
      <c r="A19" s="89">
        <v>8</v>
      </c>
      <c r="B19" s="90" t="s">
        <v>686</v>
      </c>
      <c r="C19" s="90" t="s">
        <v>487</v>
      </c>
      <c r="D19" s="90">
        <v>13</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9.5" customHeight="1" x14ac:dyDescent="0.25">
      <c r="A20" s="89">
        <v>9</v>
      </c>
      <c r="B20" s="90" t="s">
        <v>687</v>
      </c>
      <c r="C20" s="90" t="s">
        <v>476</v>
      </c>
      <c r="D20" s="90">
        <v>1000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9.5" customHeight="1" x14ac:dyDescent="0.25">
      <c r="A21" s="89">
        <v>10</v>
      </c>
      <c r="B21" s="90" t="s">
        <v>688</v>
      </c>
      <c r="C21" s="90" t="s">
        <v>476</v>
      </c>
      <c r="D21" s="90">
        <v>1000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9.5" customHeight="1" x14ac:dyDescent="0.25">
      <c r="A22" s="89">
        <v>11</v>
      </c>
      <c r="B22" s="90" t="s">
        <v>689</v>
      </c>
      <c r="C22" s="90" t="s">
        <v>476</v>
      </c>
      <c r="D22" s="90">
        <v>20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9.5" customHeight="1" x14ac:dyDescent="0.25">
      <c r="A23" s="89">
        <v>12</v>
      </c>
      <c r="B23" s="90" t="s">
        <v>690</v>
      </c>
      <c r="C23" s="90" t="s">
        <v>476</v>
      </c>
      <c r="D23" s="90">
        <v>40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9.5" customHeight="1" x14ac:dyDescent="0.25">
      <c r="A24" s="89">
        <v>13</v>
      </c>
      <c r="B24" s="90" t="s">
        <v>691</v>
      </c>
      <c r="C24" s="90" t="s">
        <v>476</v>
      </c>
      <c r="D24" s="90">
        <v>200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9.5" customHeight="1" x14ac:dyDescent="0.25">
      <c r="A25" s="89">
        <v>14</v>
      </c>
      <c r="B25" s="90" t="s">
        <v>692</v>
      </c>
      <c r="C25" s="90" t="s">
        <v>476</v>
      </c>
      <c r="D25" s="90">
        <v>2000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9.5" customHeight="1" x14ac:dyDescent="0.25">
      <c r="A26" s="89">
        <v>15</v>
      </c>
      <c r="B26" s="90" t="s">
        <v>693</v>
      </c>
      <c r="C26" s="90" t="s">
        <v>476</v>
      </c>
      <c r="D26" s="90">
        <v>100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19.5" customHeight="1" x14ac:dyDescent="0.25">
      <c r="A27" s="89">
        <v>16</v>
      </c>
      <c r="B27" s="90" t="s">
        <v>694</v>
      </c>
      <c r="C27" s="90" t="s">
        <v>476</v>
      </c>
      <c r="D27" s="90">
        <v>600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9.5" customHeight="1" x14ac:dyDescent="0.25">
      <c r="A28" s="89">
        <v>17</v>
      </c>
      <c r="B28" s="90" t="s">
        <v>695</v>
      </c>
      <c r="C28" s="90" t="s">
        <v>476</v>
      </c>
      <c r="D28" s="90">
        <v>3600</v>
      </c>
      <c r="E28" s="91"/>
      <c r="F28" s="92"/>
      <c r="G28" s="93"/>
      <c r="H28" s="94">
        <f t="shared" si="0"/>
        <v>0</v>
      </c>
      <c r="I28" s="95"/>
      <c r="J28" s="94">
        <f t="shared" si="1"/>
        <v>0</v>
      </c>
      <c r="K28" s="94"/>
      <c r="L28" s="96">
        <f t="shared" si="2"/>
        <v>0</v>
      </c>
      <c r="M28" s="71">
        <f t="shared" ref="M28:O36"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9.5" customHeight="1" x14ac:dyDescent="0.25">
      <c r="A29" s="89">
        <v>18</v>
      </c>
      <c r="B29" s="90" t="s">
        <v>696</v>
      </c>
      <c r="C29" s="90" t="s">
        <v>476</v>
      </c>
      <c r="D29" s="90">
        <v>20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19.5" customHeight="1" x14ac:dyDescent="0.25">
      <c r="A30" s="89">
        <v>19</v>
      </c>
      <c r="B30" s="90" t="s">
        <v>697</v>
      </c>
      <c r="C30" s="90" t="s">
        <v>476</v>
      </c>
      <c r="D30" s="90">
        <v>20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19.5" customHeight="1" x14ac:dyDescent="0.25">
      <c r="A31" s="89">
        <v>20</v>
      </c>
      <c r="B31" s="90" t="s">
        <v>698</v>
      </c>
      <c r="C31" s="90" t="s">
        <v>505</v>
      </c>
      <c r="D31" s="90">
        <v>100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19.5" customHeight="1" x14ac:dyDescent="0.25">
      <c r="A32" s="89">
        <v>21</v>
      </c>
      <c r="B32" s="90" t="s">
        <v>699</v>
      </c>
      <c r="C32" s="90" t="s">
        <v>476</v>
      </c>
      <c r="D32" s="90">
        <v>200</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19.5" customHeight="1" x14ac:dyDescent="0.25">
      <c r="A33" s="89">
        <v>22</v>
      </c>
      <c r="B33" s="90" t="s">
        <v>700</v>
      </c>
      <c r="C33" s="90" t="s">
        <v>476</v>
      </c>
      <c r="D33" s="90">
        <v>100</v>
      </c>
      <c r="E33" s="91"/>
      <c r="F33" s="92"/>
      <c r="G33" s="93"/>
      <c r="H33" s="94">
        <f t="shared" si="0"/>
        <v>0</v>
      </c>
      <c r="I33" s="95"/>
      <c r="J33" s="94">
        <f t="shared" si="1"/>
        <v>0</v>
      </c>
      <c r="K33" s="94"/>
      <c r="L33" s="96">
        <f t="shared" si="2"/>
        <v>0</v>
      </c>
      <c r="M33" s="71">
        <f t="shared" si="8"/>
        <v>1</v>
      </c>
      <c r="N33" s="71">
        <f t="shared" si="8"/>
        <v>1</v>
      </c>
      <c r="O33" s="71">
        <f t="shared" si="8"/>
        <v>1</v>
      </c>
      <c r="P33" s="71">
        <f t="shared" si="4"/>
        <v>1</v>
      </c>
      <c r="Q33" s="71"/>
      <c r="R33" s="71">
        <f t="shared" si="5"/>
        <v>0</v>
      </c>
      <c r="S33" s="71">
        <f t="shared" si="6"/>
        <v>0</v>
      </c>
      <c r="T33" s="70">
        <f t="shared" si="7"/>
        <v>0</v>
      </c>
      <c r="U33" s="71"/>
      <c r="V33" s="97"/>
      <c r="W33" s="72"/>
      <c r="X33" s="72"/>
      <c r="Y33" s="72"/>
      <c r="Z33" s="72"/>
      <c r="AA33" s="72"/>
      <c r="AB33" s="72"/>
      <c r="AC33" s="72"/>
      <c r="AD33" s="72"/>
    </row>
    <row r="34" spans="1:30" s="73" customFormat="1" ht="19.5" customHeight="1" x14ac:dyDescent="0.25">
      <c r="A34" s="89">
        <v>23</v>
      </c>
      <c r="B34" s="90" t="s">
        <v>701</v>
      </c>
      <c r="C34" s="90" t="s">
        <v>476</v>
      </c>
      <c r="D34" s="90">
        <v>400</v>
      </c>
      <c r="E34" s="91"/>
      <c r="F34" s="92"/>
      <c r="G34" s="93"/>
      <c r="H34" s="94">
        <f t="shared" si="0"/>
        <v>0</v>
      </c>
      <c r="I34" s="95"/>
      <c r="J34" s="94">
        <f t="shared" si="1"/>
        <v>0</v>
      </c>
      <c r="K34" s="94"/>
      <c r="L34" s="96">
        <f t="shared" si="2"/>
        <v>0</v>
      </c>
      <c r="M34" s="71">
        <f t="shared" si="8"/>
        <v>1</v>
      </c>
      <c r="N34" s="71">
        <f t="shared" si="8"/>
        <v>1</v>
      </c>
      <c r="O34" s="71">
        <f t="shared" si="8"/>
        <v>1</v>
      </c>
      <c r="P34" s="71">
        <f t="shared" si="4"/>
        <v>1</v>
      </c>
      <c r="Q34" s="71"/>
      <c r="R34" s="71">
        <f t="shared" si="5"/>
        <v>0</v>
      </c>
      <c r="S34" s="71">
        <f t="shared" si="6"/>
        <v>0</v>
      </c>
      <c r="T34" s="70">
        <f t="shared" si="7"/>
        <v>0</v>
      </c>
      <c r="U34" s="71"/>
      <c r="V34" s="97"/>
      <c r="W34" s="72"/>
      <c r="X34" s="72"/>
      <c r="Y34" s="72"/>
      <c r="Z34" s="72"/>
      <c r="AA34" s="72"/>
      <c r="AB34" s="72"/>
      <c r="AC34" s="72"/>
      <c r="AD34" s="72"/>
    </row>
    <row r="35" spans="1:30" s="73" customFormat="1" ht="19.5" customHeight="1" x14ac:dyDescent="0.25">
      <c r="A35" s="89">
        <v>24</v>
      </c>
      <c r="B35" s="90" t="s">
        <v>702</v>
      </c>
      <c r="C35" s="90" t="s">
        <v>476</v>
      </c>
      <c r="D35" s="90">
        <v>3000</v>
      </c>
      <c r="E35" s="91"/>
      <c r="F35" s="92"/>
      <c r="G35" s="93"/>
      <c r="H35" s="94">
        <f t="shared" si="0"/>
        <v>0</v>
      </c>
      <c r="I35" s="95"/>
      <c r="J35" s="94">
        <f t="shared" si="1"/>
        <v>0</v>
      </c>
      <c r="K35" s="94"/>
      <c r="L35" s="96">
        <f t="shared" si="2"/>
        <v>0</v>
      </c>
      <c r="M35" s="71">
        <f t="shared" si="8"/>
        <v>1</v>
      </c>
      <c r="N35" s="71">
        <f t="shared" si="8"/>
        <v>1</v>
      </c>
      <c r="O35" s="71">
        <f t="shared" si="8"/>
        <v>1</v>
      </c>
      <c r="P35" s="71">
        <f t="shared" si="4"/>
        <v>1</v>
      </c>
      <c r="Q35" s="71"/>
      <c r="R35" s="71">
        <f t="shared" si="5"/>
        <v>0</v>
      </c>
      <c r="S35" s="71">
        <f t="shared" si="6"/>
        <v>0</v>
      </c>
      <c r="T35" s="70">
        <f t="shared" si="7"/>
        <v>0</v>
      </c>
      <c r="U35" s="71"/>
      <c r="V35" s="97"/>
      <c r="W35" s="72"/>
      <c r="X35" s="72"/>
      <c r="Y35" s="72"/>
      <c r="Z35" s="72"/>
      <c r="AA35" s="72"/>
      <c r="AB35" s="72"/>
      <c r="AC35" s="72"/>
      <c r="AD35" s="72"/>
    </row>
    <row r="36" spans="1:30" s="73" customFormat="1" ht="19.5" customHeight="1" x14ac:dyDescent="0.25">
      <c r="A36" s="89">
        <v>25</v>
      </c>
      <c r="B36" s="90" t="s">
        <v>703</v>
      </c>
      <c r="C36" s="90" t="s">
        <v>476</v>
      </c>
      <c r="D36" s="90">
        <v>100</v>
      </c>
      <c r="E36" s="91"/>
      <c r="F36" s="92"/>
      <c r="G36" s="93"/>
      <c r="H36" s="94">
        <f t="shared" si="0"/>
        <v>0</v>
      </c>
      <c r="I36" s="95"/>
      <c r="J36" s="94">
        <f t="shared" si="1"/>
        <v>0</v>
      </c>
      <c r="K36" s="94"/>
      <c r="L36" s="96">
        <f t="shared" si="2"/>
        <v>0</v>
      </c>
      <c r="M36" s="71">
        <f t="shared" si="8"/>
        <v>1</v>
      </c>
      <c r="N36" s="71">
        <f t="shared" si="8"/>
        <v>1</v>
      </c>
      <c r="O36" s="71">
        <f t="shared" si="8"/>
        <v>1</v>
      </c>
      <c r="P36" s="71">
        <f t="shared" si="4"/>
        <v>1</v>
      </c>
      <c r="Q36" s="71"/>
      <c r="R36" s="71">
        <f t="shared" si="5"/>
        <v>0</v>
      </c>
      <c r="S36" s="71">
        <f t="shared" si="6"/>
        <v>0</v>
      </c>
      <c r="T36" s="70">
        <f t="shared" si="7"/>
        <v>0</v>
      </c>
      <c r="U36" s="71"/>
      <c r="V36" s="97"/>
      <c r="W36" s="72"/>
      <c r="X36" s="72"/>
      <c r="Y36" s="72"/>
      <c r="Z36" s="72"/>
      <c r="AA36" s="72"/>
      <c r="AB36" s="72"/>
      <c r="AC36" s="72"/>
      <c r="AD36" s="72"/>
    </row>
    <row r="37" spans="1:30" s="73" customFormat="1" ht="21" customHeight="1" x14ac:dyDescent="0.25">
      <c r="A37" s="165"/>
      <c r="B37" s="165"/>
      <c r="C37" s="165"/>
      <c r="D37" s="165"/>
      <c r="E37" s="165"/>
      <c r="F37" s="98" t="s">
        <v>60</v>
      </c>
      <c r="G37" s="98" t="s">
        <v>61</v>
      </c>
      <c r="H37" s="99">
        <f ca="1">SUM(OFFSET($H$12,0,0,ROW()-12,1))</f>
        <v>0</v>
      </c>
      <c r="I37" s="100" t="s">
        <v>61</v>
      </c>
      <c r="J37" s="99">
        <f ca="1">SUM(OFFSET($J$12,0,0,ROW()-12,1))</f>
        <v>0</v>
      </c>
      <c r="K37" s="100" t="s">
        <v>61</v>
      </c>
      <c r="L37" s="88"/>
      <c r="M37" s="71"/>
      <c r="N37" s="71"/>
      <c r="O37" s="71"/>
      <c r="P37" s="71"/>
      <c r="Q37" s="71"/>
      <c r="R37" s="71"/>
      <c r="S37" s="71"/>
      <c r="T37" s="71"/>
      <c r="U37" s="71"/>
      <c r="V37" s="97"/>
      <c r="W37" s="72"/>
      <c r="X37" s="72"/>
      <c r="Y37" s="72"/>
      <c r="Z37" s="72"/>
      <c r="AA37" s="72"/>
      <c r="AB37" s="72"/>
      <c r="AC37" s="72"/>
      <c r="AD37" s="72"/>
    </row>
    <row r="38" spans="1:30" x14ac:dyDescent="0.25">
      <c r="A38" s="101" t="s">
        <v>62</v>
      </c>
      <c r="B38" s="102"/>
      <c r="C38" s="102"/>
      <c r="D38" s="102"/>
      <c r="E38" s="103"/>
      <c r="F38" s="104"/>
      <c r="G38" s="103"/>
      <c r="H38" s="103"/>
      <c r="I38" s="103"/>
      <c r="J38" s="103"/>
      <c r="K38" s="103"/>
      <c r="L38" s="88"/>
    </row>
    <row r="39" spans="1:30" x14ac:dyDescent="0.25">
      <c r="A39" s="102"/>
      <c r="B39" s="102"/>
      <c r="C39" s="102"/>
      <c r="D39" s="102"/>
      <c r="E39" s="103"/>
      <c r="F39" s="104"/>
      <c r="G39" s="103"/>
      <c r="H39" s="103"/>
      <c r="I39" s="103"/>
      <c r="J39" s="103"/>
      <c r="K39" s="103"/>
      <c r="L39" s="88"/>
    </row>
    <row r="40" spans="1:30" x14ac:dyDescent="0.25">
      <c r="A40" s="102" t="s">
        <v>63</v>
      </c>
      <c r="B40" s="102"/>
      <c r="C40" s="102"/>
      <c r="D40" s="102"/>
      <c r="E40" s="103"/>
      <c r="F40" s="104"/>
      <c r="G40" s="103"/>
      <c r="H40" s="103"/>
      <c r="I40" s="103"/>
      <c r="J40" s="103"/>
      <c r="K40" s="103"/>
      <c r="L40" s="88"/>
    </row>
    <row r="41" spans="1:30" x14ac:dyDescent="0.25">
      <c r="A41" s="101" t="s">
        <v>64</v>
      </c>
      <c r="B41" s="102"/>
      <c r="C41" s="102"/>
      <c r="D41" s="102"/>
      <c r="E41" s="103"/>
      <c r="F41" s="104"/>
      <c r="G41" s="103"/>
      <c r="H41" s="103"/>
      <c r="I41" s="103"/>
      <c r="J41" s="103"/>
      <c r="K41" s="103"/>
      <c r="L41" s="88"/>
    </row>
    <row r="42" spans="1:30" x14ac:dyDescent="0.25">
      <c r="A42" s="101" t="s">
        <v>84</v>
      </c>
      <c r="B42" s="102"/>
      <c r="C42" s="102"/>
      <c r="D42" s="102"/>
      <c r="E42" s="103"/>
      <c r="F42" s="104"/>
      <c r="G42" s="103"/>
      <c r="H42" s="103"/>
      <c r="I42" s="103"/>
      <c r="J42" s="103"/>
      <c r="K42" s="103"/>
      <c r="L42" s="88"/>
    </row>
    <row r="43" spans="1:30" x14ac:dyDescent="0.25">
      <c r="A43" s="105" t="s">
        <v>65</v>
      </c>
      <c r="B43" s="102"/>
      <c r="C43" s="102"/>
      <c r="D43" s="102"/>
      <c r="E43" s="103"/>
      <c r="F43" s="104"/>
      <c r="G43" s="103"/>
      <c r="H43" s="103"/>
      <c r="I43" s="103"/>
      <c r="J43" s="103"/>
      <c r="K43" s="103"/>
      <c r="L43" s="88"/>
    </row>
    <row r="44" spans="1:30" x14ac:dyDescent="0.25">
      <c r="A44" s="105" t="s">
        <v>66</v>
      </c>
      <c r="B44" s="102"/>
      <c r="C44" s="102"/>
      <c r="D44" s="102"/>
      <c r="E44" s="103"/>
      <c r="F44" s="104"/>
      <c r="G44" s="103"/>
      <c r="H44" s="103"/>
      <c r="I44" s="103"/>
      <c r="J44" s="103"/>
      <c r="K44" s="103"/>
      <c r="L44" s="88"/>
    </row>
    <row r="45" spans="1:30" x14ac:dyDescent="0.25">
      <c r="A45" s="102"/>
      <c r="B45" s="102"/>
      <c r="C45" s="102"/>
      <c r="D45" s="102"/>
      <c r="E45" s="103"/>
      <c r="F45" s="104"/>
      <c r="G45" s="103"/>
      <c r="H45" s="103"/>
      <c r="I45" s="103"/>
      <c r="J45" s="103"/>
      <c r="K45" s="103"/>
      <c r="L45" s="88"/>
    </row>
    <row r="46" spans="1:30" x14ac:dyDescent="0.25">
      <c r="A46" s="102" t="s">
        <v>67</v>
      </c>
      <c r="B46" s="102"/>
      <c r="C46" s="102"/>
      <c r="D46" s="102"/>
      <c r="E46" s="103"/>
      <c r="F46" s="104"/>
      <c r="G46" s="103"/>
      <c r="H46" s="103"/>
      <c r="I46" s="103"/>
      <c r="J46" s="103"/>
      <c r="K46" s="103"/>
      <c r="L46" s="88"/>
    </row>
    <row r="47" spans="1:30" x14ac:dyDescent="0.25">
      <c r="A47" s="102"/>
      <c r="B47" s="102"/>
      <c r="C47" s="102"/>
      <c r="D47" s="102"/>
      <c r="E47" s="103"/>
      <c r="F47" s="104"/>
      <c r="G47" s="103"/>
      <c r="H47" s="103"/>
      <c r="I47" s="103"/>
      <c r="J47" s="103"/>
      <c r="K47" s="103"/>
      <c r="L47" s="88"/>
    </row>
    <row r="48" spans="1:30" x14ac:dyDescent="0.25">
      <c r="A48" s="102" t="s">
        <v>68</v>
      </c>
      <c r="B48" s="102"/>
      <c r="C48" s="102"/>
      <c r="D48" s="102"/>
      <c r="E48" s="103"/>
      <c r="F48" s="104"/>
      <c r="G48" s="103"/>
      <c r="H48" s="103"/>
      <c r="I48" s="103"/>
      <c r="J48" s="103"/>
      <c r="K48" s="103"/>
    </row>
    <row r="49" spans="1:11" x14ac:dyDescent="0.25">
      <c r="A49" s="102"/>
      <c r="B49" s="102"/>
      <c r="C49" s="102"/>
      <c r="D49" s="102"/>
      <c r="E49" s="103"/>
      <c r="F49" s="104"/>
      <c r="G49" s="103"/>
      <c r="H49" s="103"/>
      <c r="I49" s="103"/>
      <c r="J49" s="103"/>
      <c r="K49" s="103"/>
    </row>
    <row r="50" spans="1:11" ht="66.75" customHeight="1" x14ac:dyDescent="0.25">
      <c r="A50" s="166" t="s">
        <v>85</v>
      </c>
      <c r="B50" s="166"/>
      <c r="C50" s="166"/>
      <c r="D50" s="166"/>
      <c r="E50" s="166"/>
      <c r="F50" s="166"/>
      <c r="G50" s="166"/>
      <c r="H50" s="166"/>
      <c r="I50" s="166"/>
      <c r="J50" s="166"/>
      <c r="K50" s="166"/>
    </row>
  </sheetData>
  <protectedRanges>
    <protectedRange sqref="K12:K36" name="Rozstęp4_1_2_1"/>
    <protectedRange sqref="I12:I36" name="Rozstęp3_1_2_1"/>
    <protectedRange sqref="E12:G36" name="Rozstęp2_1_2_1"/>
  </protectedRanges>
  <mergeCells count="11">
    <mergeCell ref="B8:D8"/>
    <mergeCell ref="E8:J8"/>
    <mergeCell ref="D10:G10"/>
    <mergeCell ref="A37:E37"/>
    <mergeCell ref="A50:K50"/>
    <mergeCell ref="B1:D1"/>
    <mergeCell ref="F1:K1"/>
    <mergeCell ref="F2:H2"/>
    <mergeCell ref="B3:D7"/>
    <mergeCell ref="E5:J6"/>
    <mergeCell ref="E7:J7"/>
  </mergeCells>
  <conditionalFormatting sqref="E5 L5:M6">
    <cfRule type="expression" dxfId="151" priority="2">
      <formula>$E$5="Nie składamy oferty w zakresie przedmiotowego zadania"</formula>
    </cfRule>
  </conditionalFormatting>
  <conditionalFormatting sqref="E7 L7:M7">
    <cfRule type="expression" dxfId="15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56</v>
      </c>
      <c r="D10" s="164" t="str">
        <f ca="1">VLOOKUP(C10,Oferta!J41:K170,2)</f>
        <v>Import docelowy 4</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28.5" x14ac:dyDescent="0.25">
      <c r="A12" s="89">
        <v>1</v>
      </c>
      <c r="B12" s="90" t="s">
        <v>704</v>
      </c>
      <c r="C12" s="90" t="s">
        <v>476</v>
      </c>
      <c r="D12" s="90">
        <v>400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705</v>
      </c>
      <c r="C13" s="90" t="s">
        <v>487</v>
      </c>
      <c r="D13" s="90">
        <v>720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49" priority="2">
      <formula>$E$5="Nie składamy oferty w zakresie przedmiotowego zadania"</formula>
    </cfRule>
  </conditionalFormatting>
  <conditionalFormatting sqref="E7 L7:M7">
    <cfRule type="expression" dxfId="14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opLeftCell="A4" zoomScaleNormal="100" workbookViewId="0">
      <selection activeCell="G15" sqref="G15"/>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57</v>
      </c>
      <c r="D10" s="164" t="str">
        <f ca="1">VLOOKUP(C10,Oferta!J41:K170,2)</f>
        <v>Isavuconazol</v>
      </c>
      <c r="E10" s="164"/>
      <c r="F10" s="164"/>
      <c r="G10" s="164"/>
      <c r="H10" s="69">
        <f ca="1">SUMIF(F12:F1306,"Razem",H12:H1306)</f>
        <v>0</v>
      </c>
      <c r="I10" s="69"/>
      <c r="J10" s="69">
        <f ca="1">SUMIF(F12:F1306,"Razem",J12:J1306)</f>
        <v>0</v>
      </c>
      <c r="K10" s="69"/>
      <c r="L10" s="60">
        <f>SUM(L11:L1800)</f>
        <v>0</v>
      </c>
      <c r="M10" s="60">
        <f>COUNTIF(M12:M1800,0)</f>
        <v>0</v>
      </c>
      <c r="N10" s="60">
        <f>COUNTIF(N12:N1800,0)</f>
        <v>0</v>
      </c>
      <c r="O10" s="60">
        <f>COUNTIF(O12:O1800,0)</f>
        <v>0</v>
      </c>
      <c r="P10" s="60">
        <f>COUNTIF(P12:P1800,0)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SUM(M12:M1800)</f>
        <v>7</v>
      </c>
      <c r="N11" s="60">
        <f>SUM(N12:N1800)</f>
        <v>7</v>
      </c>
      <c r="O11" s="60">
        <f>SUM(O12:O1800)</f>
        <v>7</v>
      </c>
      <c r="P11" s="60">
        <f>SUM(P12:P1800)</f>
        <v>7</v>
      </c>
      <c r="Q11" s="60">
        <f>SUM(M11:P11)</f>
        <v>28</v>
      </c>
      <c r="R11" s="60">
        <f>SUM(R12:R1800)</f>
        <v>0</v>
      </c>
      <c r="S11" s="60">
        <f>SUM(S12:S1800)</f>
        <v>0</v>
      </c>
      <c r="T11" s="60">
        <f>SUM(T12:T1800)</f>
        <v>0</v>
      </c>
    </row>
    <row r="12" spans="1:30" s="73" customFormat="1" ht="14.25" x14ac:dyDescent="0.25">
      <c r="A12" s="89">
        <v>1</v>
      </c>
      <c r="B12" s="90" t="s">
        <v>602</v>
      </c>
      <c r="C12" s="90" t="s">
        <v>487</v>
      </c>
      <c r="D12" s="90">
        <v>5</v>
      </c>
      <c r="E12" s="91"/>
      <c r="F12" s="92"/>
      <c r="G12" s="93"/>
      <c r="H12" s="94">
        <f t="shared" ref="H12:H14" si="0">ROUND(D12*G12,2)</f>
        <v>0</v>
      </c>
      <c r="I12" s="95"/>
      <c r="J12" s="94">
        <f t="shared" ref="J12:J14" si="1">ROUND(H12*(1+I12),2)</f>
        <v>0</v>
      </c>
      <c r="K12" s="94"/>
      <c r="L12" s="96">
        <f t="shared" ref="L12:L14" si="2">IF(LEN(H12)-IFERROR(SEARCH(",",H12,1),LEN(H12))&gt;2,1,0)</f>
        <v>0</v>
      </c>
      <c r="M12" s="71">
        <f t="shared" ref="M12:O14" si="3">IF(ISBLANK(E12),1,0)</f>
        <v>1</v>
      </c>
      <c r="N12" s="71">
        <f t="shared" si="3"/>
        <v>1</v>
      </c>
      <c r="O12" s="71">
        <f t="shared" si="3"/>
        <v>1</v>
      </c>
      <c r="P12" s="71">
        <f t="shared" ref="P12:P14" si="4">IF(ISBLANK(I12),1,0)</f>
        <v>1</v>
      </c>
      <c r="Q12" s="71"/>
      <c r="R12" s="71">
        <f t="shared" ref="R12:R14" si="5">IF(ISNUMBER(H12),0,1)</f>
        <v>0</v>
      </c>
      <c r="S12" s="71">
        <f t="shared" ref="S12:S14" si="6">IF(I12=0.08,0,IF(I12=0.23,0,IF(I12=0.05,0,IF(I12=0,0,1))))</f>
        <v>0</v>
      </c>
      <c r="T12" s="70">
        <f t="shared" ref="T12:T14" si="7">IF(ISERROR(IF(LEN(G12)-FIND(",",G12)&gt;4,1,0)),0,IF(LEN(G12)-FIND(",",G12)&gt;4,1,0))</f>
        <v>0</v>
      </c>
      <c r="U12" s="71"/>
      <c r="V12" s="97"/>
      <c r="W12" s="72"/>
      <c r="X12" s="72"/>
      <c r="Y12" s="72"/>
      <c r="Z12" s="72"/>
      <c r="AA12" s="72"/>
      <c r="AB12" s="72"/>
      <c r="AC12" s="72"/>
      <c r="AD12" s="72"/>
    </row>
    <row r="13" spans="1:30" s="73" customFormat="1" ht="14.25" x14ac:dyDescent="0.25">
      <c r="A13" s="89">
        <v>2</v>
      </c>
      <c r="B13" s="90" t="s">
        <v>603</v>
      </c>
      <c r="C13" s="90" t="s">
        <v>487</v>
      </c>
      <c r="D13" s="90">
        <v>270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706</v>
      </c>
      <c r="C14" s="90" t="s">
        <v>476</v>
      </c>
      <c r="D14" s="90">
        <v>40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604</v>
      </c>
      <c r="C15" s="90" t="s">
        <v>487</v>
      </c>
      <c r="D15" s="90">
        <v>45</v>
      </c>
      <c r="E15" s="91"/>
      <c r="F15" s="92"/>
      <c r="G15" s="93"/>
      <c r="H15" s="94">
        <f>ROUND(D15*G15,2)</f>
        <v>0</v>
      </c>
      <c r="I15" s="95"/>
      <c r="J15" s="94">
        <f>ROUND(H15*(1+I15),2)</f>
        <v>0</v>
      </c>
      <c r="K15" s="94"/>
      <c r="L15" s="96">
        <f>IF(LEN(H15)-IFERROR(SEARCH(",",H15,1),LEN(H15))&gt;2,1,0)</f>
        <v>0</v>
      </c>
      <c r="M15" s="71">
        <f t="shared" ref="M15:O18" si="8">IF(ISBLANK(E15),1,0)</f>
        <v>1</v>
      </c>
      <c r="N15" s="71">
        <f t="shared" si="8"/>
        <v>1</v>
      </c>
      <c r="O15" s="71">
        <f t="shared" si="8"/>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14.25" x14ac:dyDescent="0.25">
      <c r="A16" s="89">
        <v>5</v>
      </c>
      <c r="B16" s="90" t="s">
        <v>606</v>
      </c>
      <c r="C16" s="90" t="s">
        <v>476</v>
      </c>
      <c r="D16" s="90">
        <v>2520</v>
      </c>
      <c r="E16" s="91"/>
      <c r="F16" s="92"/>
      <c r="G16" s="93"/>
      <c r="H16" s="94">
        <f>ROUND(D16*G16,2)</f>
        <v>0</v>
      </c>
      <c r="I16" s="95"/>
      <c r="J16" s="94">
        <f>ROUND(H16*(1+I16),2)</f>
        <v>0</v>
      </c>
      <c r="K16" s="94"/>
      <c r="L16" s="96">
        <f>IF(LEN(H16)-IFERROR(SEARCH(",",H16,1),LEN(H16))&gt;2,1,0)</f>
        <v>0</v>
      </c>
      <c r="M16" s="71">
        <f t="shared" si="8"/>
        <v>1</v>
      </c>
      <c r="N16" s="71">
        <f t="shared" si="8"/>
        <v>1</v>
      </c>
      <c r="O16" s="71">
        <f t="shared" si="8"/>
        <v>1</v>
      </c>
      <c r="P16" s="71">
        <f>IF(ISBLANK(I16),1,0)</f>
        <v>1</v>
      </c>
      <c r="Q16" s="71"/>
      <c r="R16" s="71">
        <f>IF(ISNUMBER(H16),0,1)</f>
        <v>0</v>
      </c>
      <c r="S16" s="71">
        <f>IF(I16=0.08,0,IF(I16=0.23,0,IF(I16=0.05,0,IF(I16=0,0,1))))</f>
        <v>0</v>
      </c>
      <c r="T16" s="70">
        <f>IF(ISERROR(IF(LEN(G16)-FIND(",",G16)&gt;4,1,0)),0,IF(LEN(G16)-FIND(",",G16)&gt;4,1,0))</f>
        <v>0</v>
      </c>
      <c r="U16" s="71"/>
      <c r="V16" s="97"/>
      <c r="W16" s="72"/>
      <c r="X16" s="72"/>
      <c r="Y16" s="72"/>
      <c r="Z16" s="72"/>
      <c r="AA16" s="72"/>
      <c r="AB16" s="72"/>
      <c r="AC16" s="72"/>
      <c r="AD16" s="72"/>
    </row>
    <row r="17" spans="1:30" s="73" customFormat="1" ht="14.25" x14ac:dyDescent="0.25">
      <c r="A17" s="89">
        <v>6</v>
      </c>
      <c r="B17" s="90" t="s">
        <v>607</v>
      </c>
      <c r="C17" s="90" t="s">
        <v>476</v>
      </c>
      <c r="D17" s="90">
        <v>630</v>
      </c>
      <c r="E17" s="91"/>
      <c r="F17" s="92"/>
      <c r="G17" s="93"/>
      <c r="H17" s="94">
        <f>ROUND(D17*G17,2)</f>
        <v>0</v>
      </c>
      <c r="I17" s="95"/>
      <c r="J17" s="94">
        <f>ROUND(H17*(1+I17),2)</f>
        <v>0</v>
      </c>
      <c r="K17" s="94"/>
      <c r="L17" s="96">
        <f>IF(LEN(H17)-IFERROR(SEARCH(",",H17,1),LEN(H17))&gt;2,1,0)</f>
        <v>0</v>
      </c>
      <c r="M17" s="71">
        <f t="shared" si="8"/>
        <v>1</v>
      </c>
      <c r="N17" s="71">
        <f t="shared" si="8"/>
        <v>1</v>
      </c>
      <c r="O17" s="71">
        <f t="shared" si="8"/>
        <v>1</v>
      </c>
      <c r="P17" s="71">
        <f>IF(ISBLANK(I17),1,0)</f>
        <v>1</v>
      </c>
      <c r="Q17" s="71"/>
      <c r="R17" s="71">
        <f>IF(ISNUMBER(H17),0,1)</f>
        <v>0</v>
      </c>
      <c r="S17" s="71">
        <f>IF(I17=0.08,0,IF(I17=0.23,0,IF(I17=0.05,0,IF(I17=0,0,1))))</f>
        <v>0</v>
      </c>
      <c r="T17" s="70">
        <f>IF(ISERROR(IF(LEN(G17)-FIND(",",G17)&gt;4,1,0)),0,IF(LEN(G17)-FIND(",",G17)&gt;4,1,0))</f>
        <v>0</v>
      </c>
      <c r="U17" s="71"/>
      <c r="V17" s="97"/>
      <c r="W17" s="72"/>
      <c r="X17" s="72"/>
      <c r="Y17" s="72"/>
      <c r="Z17" s="72"/>
      <c r="AA17" s="72"/>
      <c r="AB17" s="72"/>
      <c r="AC17" s="72"/>
      <c r="AD17" s="72"/>
    </row>
    <row r="18" spans="1:30" s="73" customFormat="1" ht="28.5" x14ac:dyDescent="0.25">
      <c r="A18" s="89">
        <v>7</v>
      </c>
      <c r="B18" s="90" t="s">
        <v>608</v>
      </c>
      <c r="C18" s="90" t="s">
        <v>476</v>
      </c>
      <c r="D18" s="90">
        <v>75</v>
      </c>
      <c r="E18" s="91"/>
      <c r="F18" s="92"/>
      <c r="G18" s="93"/>
      <c r="H18" s="94">
        <f>ROUND(D18*G18,2)</f>
        <v>0</v>
      </c>
      <c r="I18" s="95"/>
      <c r="J18" s="94">
        <f>ROUND(H18*(1+I18),2)</f>
        <v>0</v>
      </c>
      <c r="K18" s="94"/>
      <c r="L18" s="96">
        <f>IF(LEN(H18)-IFERROR(SEARCH(",",H18,1),LEN(H18))&gt;2,1,0)</f>
        <v>0</v>
      </c>
      <c r="M18" s="71">
        <f t="shared" si="8"/>
        <v>1</v>
      </c>
      <c r="N18" s="71">
        <f t="shared" si="8"/>
        <v>1</v>
      </c>
      <c r="O18" s="71">
        <f t="shared" si="8"/>
        <v>1</v>
      </c>
      <c r="P18" s="71">
        <f>IF(ISBLANK(I18),1,0)</f>
        <v>1</v>
      </c>
      <c r="Q18" s="71"/>
      <c r="R18" s="71">
        <f>IF(ISNUMBER(H18),0,1)</f>
        <v>0</v>
      </c>
      <c r="S18" s="71">
        <f>IF(I18=0.08,0,IF(I18=0.23,0,IF(I18=0.05,0,IF(I18=0,0,1))))</f>
        <v>0</v>
      </c>
      <c r="T18" s="70">
        <f>IF(ISERROR(IF(LEN(G18)-FIND(",",G18)&gt;4,1,0)),0,IF(LEN(G18)-FIND(",",G18)&gt;4,1,0))</f>
        <v>0</v>
      </c>
      <c r="U18" s="71"/>
      <c r="V18" s="97"/>
      <c r="W18" s="72"/>
      <c r="X18" s="72"/>
      <c r="Y18" s="72"/>
      <c r="Z18" s="72"/>
      <c r="AA18" s="72"/>
      <c r="AB18" s="72"/>
      <c r="AC18" s="72"/>
      <c r="AD18" s="72"/>
    </row>
    <row r="19" spans="1:30" s="73" customFormat="1" ht="21" customHeight="1" x14ac:dyDescent="0.25">
      <c r="A19" s="165"/>
      <c r="B19" s="165"/>
      <c r="C19" s="165"/>
      <c r="D19" s="165"/>
      <c r="E19" s="165"/>
      <c r="F19" s="98" t="s">
        <v>60</v>
      </c>
      <c r="G19" s="98" t="s">
        <v>61</v>
      </c>
      <c r="H19" s="99">
        <f ca="1">SUM(OFFSET($H$12,0,0,ROW()-12,1))</f>
        <v>0</v>
      </c>
      <c r="I19" s="100" t="s">
        <v>61</v>
      </c>
      <c r="J19" s="99">
        <f ca="1">SUM(OFFSET($J$12,0,0,ROW()-12,1))</f>
        <v>0</v>
      </c>
      <c r="K19" s="100" t="s">
        <v>61</v>
      </c>
      <c r="L19" s="88"/>
      <c r="M19" s="71"/>
      <c r="N19" s="71"/>
      <c r="O19" s="71"/>
      <c r="P19" s="71"/>
      <c r="Q19" s="71"/>
      <c r="R19" s="71"/>
      <c r="S19" s="71"/>
      <c r="T19" s="71"/>
      <c r="U19" s="71"/>
      <c r="V19" s="97"/>
      <c r="W19" s="72"/>
      <c r="X19" s="72"/>
      <c r="Y19" s="72"/>
      <c r="Z19" s="72"/>
      <c r="AA19" s="72"/>
      <c r="AB19" s="72"/>
      <c r="AC19" s="72"/>
      <c r="AD19" s="72"/>
    </row>
    <row r="20" spans="1:30" x14ac:dyDescent="0.25">
      <c r="A20" s="101" t="s">
        <v>62</v>
      </c>
      <c r="B20" s="102"/>
      <c r="C20" s="102"/>
      <c r="D20" s="102"/>
      <c r="E20" s="103"/>
      <c r="F20" s="104"/>
      <c r="G20" s="103"/>
      <c r="H20" s="103"/>
      <c r="I20" s="103"/>
      <c r="J20" s="103"/>
      <c r="K20" s="103"/>
      <c r="L20" s="88"/>
    </row>
    <row r="21" spans="1:30" x14ac:dyDescent="0.25">
      <c r="A21" s="102"/>
      <c r="B21" s="102"/>
      <c r="C21" s="102"/>
      <c r="D21" s="102"/>
      <c r="E21" s="103"/>
      <c r="F21" s="104"/>
      <c r="G21" s="103"/>
      <c r="H21" s="103"/>
      <c r="I21" s="103"/>
      <c r="J21" s="103"/>
      <c r="K21" s="103"/>
      <c r="L21" s="88"/>
    </row>
    <row r="22" spans="1:30" x14ac:dyDescent="0.25">
      <c r="A22" s="102" t="s">
        <v>63</v>
      </c>
      <c r="B22" s="102"/>
      <c r="C22" s="102"/>
      <c r="D22" s="102"/>
      <c r="E22" s="103"/>
      <c r="F22" s="104"/>
      <c r="G22" s="103"/>
      <c r="H22" s="103"/>
      <c r="I22" s="103"/>
      <c r="J22" s="103"/>
      <c r="K22" s="103"/>
      <c r="L22" s="88"/>
    </row>
    <row r="23" spans="1:30" x14ac:dyDescent="0.25">
      <c r="A23" s="101" t="s">
        <v>64</v>
      </c>
      <c r="B23" s="102"/>
      <c r="C23" s="102"/>
      <c r="D23" s="102"/>
      <c r="E23" s="103"/>
      <c r="F23" s="104"/>
      <c r="G23" s="103"/>
      <c r="H23" s="103"/>
      <c r="I23" s="103"/>
      <c r="J23" s="103"/>
      <c r="K23" s="103"/>
      <c r="L23" s="88"/>
    </row>
    <row r="24" spans="1:30" x14ac:dyDescent="0.25">
      <c r="A24" s="101" t="s">
        <v>84</v>
      </c>
      <c r="B24" s="102"/>
      <c r="C24" s="102"/>
      <c r="D24" s="102"/>
      <c r="E24" s="103"/>
      <c r="F24" s="104"/>
      <c r="G24" s="103"/>
      <c r="H24" s="103"/>
      <c r="I24" s="103"/>
      <c r="J24" s="103"/>
      <c r="K24" s="103"/>
      <c r="L24" s="88"/>
    </row>
    <row r="25" spans="1:30" x14ac:dyDescent="0.25">
      <c r="A25" s="105" t="s">
        <v>65</v>
      </c>
      <c r="B25" s="102"/>
      <c r="C25" s="102"/>
      <c r="D25" s="102"/>
      <c r="E25" s="103"/>
      <c r="F25" s="104"/>
      <c r="G25" s="103"/>
      <c r="H25" s="103"/>
      <c r="I25" s="103"/>
      <c r="J25" s="103"/>
      <c r="K25" s="103"/>
      <c r="L25" s="88"/>
    </row>
    <row r="26" spans="1:30" x14ac:dyDescent="0.25">
      <c r="A26" s="105" t="s">
        <v>66</v>
      </c>
      <c r="B26" s="102"/>
      <c r="C26" s="102"/>
      <c r="D26" s="102"/>
      <c r="E26" s="103"/>
      <c r="F26" s="104"/>
      <c r="G26" s="103"/>
      <c r="H26" s="103"/>
      <c r="I26" s="103"/>
      <c r="J26" s="103"/>
      <c r="K26" s="103"/>
      <c r="L26" s="88"/>
    </row>
    <row r="27" spans="1:30" x14ac:dyDescent="0.25">
      <c r="A27" s="102"/>
      <c r="B27" s="102"/>
      <c r="C27" s="102"/>
      <c r="D27" s="102"/>
      <c r="E27" s="103"/>
      <c r="F27" s="104"/>
      <c r="G27" s="103"/>
      <c r="H27" s="103"/>
      <c r="I27" s="103"/>
      <c r="J27" s="103"/>
      <c r="K27" s="103"/>
      <c r="L27" s="88"/>
    </row>
    <row r="28" spans="1:30" x14ac:dyDescent="0.25">
      <c r="A28" s="102" t="s">
        <v>67</v>
      </c>
      <c r="B28" s="102"/>
      <c r="C28" s="102"/>
      <c r="D28" s="102"/>
      <c r="E28" s="103"/>
      <c r="F28" s="104"/>
      <c r="G28" s="103"/>
      <c r="H28" s="103"/>
      <c r="I28" s="103"/>
      <c r="J28" s="103"/>
      <c r="K28" s="103"/>
      <c r="L28" s="88"/>
    </row>
    <row r="29" spans="1:30" x14ac:dyDescent="0.25">
      <c r="A29" s="102"/>
      <c r="B29" s="102"/>
      <c r="C29" s="102"/>
      <c r="D29" s="102"/>
      <c r="E29" s="103"/>
      <c r="F29" s="104"/>
      <c r="G29" s="103"/>
      <c r="H29" s="103"/>
      <c r="I29" s="103"/>
      <c r="J29" s="103"/>
      <c r="K29" s="103"/>
      <c r="L29" s="88"/>
    </row>
    <row r="30" spans="1:30" x14ac:dyDescent="0.25">
      <c r="A30" s="102" t="s">
        <v>68</v>
      </c>
      <c r="B30" s="102"/>
      <c r="C30" s="102"/>
      <c r="D30" s="102"/>
      <c r="E30" s="103"/>
      <c r="F30" s="104"/>
      <c r="G30" s="103"/>
      <c r="H30" s="103"/>
      <c r="I30" s="103"/>
      <c r="J30" s="103"/>
      <c r="K30" s="103"/>
    </row>
    <row r="31" spans="1:30" x14ac:dyDescent="0.25">
      <c r="A31" s="102"/>
      <c r="B31" s="102"/>
      <c r="C31" s="102"/>
      <c r="D31" s="102"/>
      <c r="E31" s="103"/>
      <c r="F31" s="104"/>
      <c r="G31" s="103"/>
      <c r="H31" s="103"/>
      <c r="I31" s="103"/>
      <c r="J31" s="103"/>
      <c r="K31" s="103"/>
    </row>
    <row r="32" spans="1:30" ht="66.75" customHeight="1" x14ac:dyDescent="0.25">
      <c r="A32" s="166" t="s">
        <v>85</v>
      </c>
      <c r="B32" s="166"/>
      <c r="C32" s="166"/>
      <c r="D32" s="166"/>
      <c r="E32" s="166"/>
      <c r="F32" s="166"/>
      <c r="G32" s="166"/>
      <c r="H32" s="166"/>
      <c r="I32" s="166"/>
      <c r="J32" s="166"/>
      <c r="K32" s="166"/>
    </row>
  </sheetData>
  <protectedRanges>
    <protectedRange sqref="K15:K18" name="Rozstęp4_1_2_1"/>
    <protectedRange sqref="I15:I18" name="Rozstęp3_1_2_1"/>
    <protectedRange sqref="E15:G18" name="Rozstęp2_1_2_1"/>
    <protectedRange sqref="K12:K14" name="Rozstęp4_1_2_1_1"/>
    <protectedRange sqref="I12:I14" name="Rozstęp3_1_2_1_1"/>
    <protectedRange sqref="E12:G14" name="Rozstęp2_1_2_1_1"/>
  </protectedRanges>
  <mergeCells count="11">
    <mergeCell ref="B8:D8"/>
    <mergeCell ref="E8:J8"/>
    <mergeCell ref="D10:G10"/>
    <mergeCell ref="A19:E19"/>
    <mergeCell ref="A32:K32"/>
    <mergeCell ref="B1:D1"/>
    <mergeCell ref="F1:K1"/>
    <mergeCell ref="F2:H2"/>
    <mergeCell ref="B3:D7"/>
    <mergeCell ref="E5:J6"/>
    <mergeCell ref="E7:J7"/>
  </mergeCells>
  <conditionalFormatting sqref="E5 L5:M6">
    <cfRule type="expression" dxfId="147" priority="2">
      <formula>$E$5="Nie składamy oferty w zakresie przedmiotowego zadania"</formula>
    </cfRule>
  </conditionalFormatting>
  <conditionalFormatting sqref="E7 L7:M7">
    <cfRule type="expression" dxfId="14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58</v>
      </c>
      <c r="D10" s="164" t="str">
        <f ca="1">VLOOKUP(C10,Oferta!J41:K170,2)</f>
        <v>Ketoconazol</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707</v>
      </c>
      <c r="C12" s="90" t="s">
        <v>476</v>
      </c>
      <c r="D12" s="90">
        <v>1500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45" priority="2">
      <formula>$E$5="Nie składamy oferty w zakresie przedmiotowego zadania"</formula>
    </cfRule>
  </conditionalFormatting>
  <conditionalFormatting sqref="E7 L7:M7">
    <cfRule type="expression" dxfId="14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v>
      </c>
      <c r="D10" s="164" t="str">
        <f ca="1">VLOOKUP(C10,Oferta!J41:K170,2)</f>
        <v>Albumin 5%</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483</v>
      </c>
      <c r="C12" s="90" t="s">
        <v>476</v>
      </c>
      <c r="D12" s="90">
        <v>120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51" priority="2">
      <formula>$E$5="Nie składamy oferty w zakresie przedmiotowego zadania"</formula>
    </cfRule>
  </conditionalFormatting>
  <conditionalFormatting sqref="E7 L7:M7">
    <cfRule type="expression" dxfId="25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59</v>
      </c>
      <c r="D10" s="164" t="str">
        <f ca="1">VLOOKUP(C10,Oferta!J41:K170,2)</f>
        <v>Kontrasty</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708</v>
      </c>
      <c r="C12" s="90" t="s">
        <v>476</v>
      </c>
      <c r="D12" s="90">
        <v>300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709</v>
      </c>
      <c r="C13" s="90" t="s">
        <v>476</v>
      </c>
      <c r="D13" s="90">
        <v>2000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43" priority="2">
      <formula>$E$5="Nie składamy oferty w zakresie przedmiotowego zadania"</formula>
    </cfRule>
  </conditionalFormatting>
  <conditionalFormatting sqref="E7 L7:M7">
    <cfRule type="expression" dxfId="14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60</v>
      </c>
      <c r="D10" s="164" t="str">
        <f ca="1">VLOOKUP(C10,Oferta!J41:K170,2)</f>
        <v>Kontrasty 2</v>
      </c>
      <c r="E10" s="164"/>
      <c r="F10" s="164"/>
      <c r="G10" s="164"/>
      <c r="H10" s="69">
        <f ca="1">SUMIF(F12:F1303,"Razem",H12:H1303)</f>
        <v>0</v>
      </c>
      <c r="I10" s="69"/>
      <c r="J10" s="69">
        <f ca="1">SUMIF(F12:F1303,"Razem",J12:J1303)</f>
        <v>0</v>
      </c>
      <c r="K10" s="69"/>
      <c r="L10" s="60">
        <f>SUM(L11:L1797)</f>
        <v>0</v>
      </c>
      <c r="M10" s="60">
        <f>COUNTIF(M12:M1797,0)</f>
        <v>0</v>
      </c>
      <c r="N10" s="60">
        <f>COUNTIF(N12:N1797,0)</f>
        <v>0</v>
      </c>
      <c r="O10" s="60">
        <f>COUNTIF(O12:O1797,0)</f>
        <v>0</v>
      </c>
      <c r="P10" s="60">
        <f>COUNTIF(P12:P1797,0)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SUM(M12:M1797)</f>
        <v>4</v>
      </c>
      <c r="N11" s="60">
        <f>SUM(N12:N1797)</f>
        <v>4</v>
      </c>
      <c r="O11" s="60">
        <f>SUM(O12:O1797)</f>
        <v>4</v>
      </c>
      <c r="P11" s="60">
        <f>SUM(P12:P1797)</f>
        <v>4</v>
      </c>
      <c r="Q11" s="60">
        <f>SUM(M11:P11)</f>
        <v>16</v>
      </c>
      <c r="R11" s="60">
        <f>SUM(R12:R1797)</f>
        <v>0</v>
      </c>
      <c r="S11" s="60">
        <f>SUM(S12:S1797)</f>
        <v>0</v>
      </c>
      <c r="T11" s="60">
        <f>SUM(T12:T1797)</f>
        <v>0</v>
      </c>
    </row>
    <row r="12" spans="1:30" s="73" customFormat="1" ht="19.5" customHeight="1" x14ac:dyDescent="0.25">
      <c r="A12" s="89">
        <v>1</v>
      </c>
      <c r="B12" s="90" t="s">
        <v>710</v>
      </c>
      <c r="C12" s="90" t="s">
        <v>476</v>
      </c>
      <c r="D12" s="90">
        <v>7000</v>
      </c>
      <c r="E12" s="91"/>
      <c r="F12" s="92"/>
      <c r="G12" s="93"/>
      <c r="H12" s="94">
        <f>ROUND(D12*G12,2)</f>
        <v>0</v>
      </c>
      <c r="I12" s="95"/>
      <c r="J12" s="94">
        <f>ROUND(H12*(1+I12),2)</f>
        <v>0</v>
      </c>
      <c r="K12" s="94"/>
      <c r="L12" s="96">
        <f>IF(LEN(H12)-IFERROR(SEARCH(",",H12,1),LEN(H12))&gt;2,1,0)</f>
        <v>0</v>
      </c>
      <c r="M12" s="71">
        <f t="shared" ref="M12:O15"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711</v>
      </c>
      <c r="C13" s="90" t="s">
        <v>476</v>
      </c>
      <c r="D13" s="90">
        <v>1600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712</v>
      </c>
      <c r="C14" s="90" t="s">
        <v>476</v>
      </c>
      <c r="D14" s="90">
        <v>600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19.5" customHeight="1" x14ac:dyDescent="0.25">
      <c r="A15" s="89">
        <v>4</v>
      </c>
      <c r="B15" s="90" t="s">
        <v>713</v>
      </c>
      <c r="C15" s="90" t="s">
        <v>476</v>
      </c>
      <c r="D15" s="90">
        <v>800</v>
      </c>
      <c r="E15" s="91"/>
      <c r="F15" s="92"/>
      <c r="G15" s="93"/>
      <c r="H15" s="94">
        <f>ROUND(D15*G15,2)</f>
        <v>0</v>
      </c>
      <c r="I15" s="95"/>
      <c r="J15" s="94">
        <f>ROUND(H15*(1+I15),2)</f>
        <v>0</v>
      </c>
      <c r="K15" s="94"/>
      <c r="L15" s="96">
        <f>IF(LEN(H15)-IFERROR(SEARCH(",",H15,1),LEN(H15))&gt;2,1,0)</f>
        <v>0</v>
      </c>
      <c r="M15" s="71">
        <f t="shared" si="0"/>
        <v>1</v>
      </c>
      <c r="N15" s="71">
        <f t="shared" si="0"/>
        <v>1</v>
      </c>
      <c r="O15" s="71">
        <f t="shared" si="0"/>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21" customHeight="1" x14ac:dyDescent="0.25">
      <c r="A16" s="165"/>
      <c r="B16" s="165"/>
      <c r="C16" s="165"/>
      <c r="D16" s="165"/>
      <c r="E16" s="165"/>
      <c r="F16" s="98" t="s">
        <v>60</v>
      </c>
      <c r="G16" s="98" t="s">
        <v>61</v>
      </c>
      <c r="H16" s="99">
        <f ca="1">SUM(OFFSET($H$12,0,0,ROW()-12,1))</f>
        <v>0</v>
      </c>
      <c r="I16" s="100" t="s">
        <v>61</v>
      </c>
      <c r="J16" s="99">
        <f ca="1">SUM(OFFSET($J$12,0,0,ROW()-12,1))</f>
        <v>0</v>
      </c>
      <c r="K16" s="100" t="s">
        <v>61</v>
      </c>
      <c r="L16" s="88"/>
      <c r="M16" s="71"/>
      <c r="N16" s="71"/>
      <c r="O16" s="71"/>
      <c r="P16" s="71"/>
      <c r="Q16" s="71"/>
      <c r="R16" s="71"/>
      <c r="S16" s="71"/>
      <c r="T16" s="71"/>
      <c r="U16" s="71"/>
      <c r="V16" s="97"/>
      <c r="W16" s="72"/>
      <c r="X16" s="72"/>
      <c r="Y16" s="72"/>
      <c r="Z16" s="72"/>
      <c r="AA16" s="72"/>
      <c r="AB16" s="72"/>
      <c r="AC16" s="72"/>
      <c r="AD16" s="72"/>
    </row>
    <row r="17" spans="1:12" x14ac:dyDescent="0.25">
      <c r="A17" s="101" t="s">
        <v>62</v>
      </c>
      <c r="B17" s="102"/>
      <c r="C17" s="102"/>
      <c r="D17" s="102"/>
      <c r="E17" s="103"/>
      <c r="F17" s="104"/>
      <c r="G17" s="103"/>
      <c r="H17" s="103"/>
      <c r="I17" s="103"/>
      <c r="J17" s="103"/>
      <c r="K17" s="103"/>
      <c r="L17" s="88"/>
    </row>
    <row r="18" spans="1:12" x14ac:dyDescent="0.25">
      <c r="A18" s="102"/>
      <c r="B18" s="102"/>
      <c r="C18" s="102"/>
      <c r="D18" s="102"/>
      <c r="E18" s="103"/>
      <c r="F18" s="104"/>
      <c r="G18" s="103"/>
      <c r="H18" s="103"/>
      <c r="I18" s="103"/>
      <c r="J18" s="103"/>
      <c r="K18" s="103"/>
      <c r="L18" s="88"/>
    </row>
    <row r="19" spans="1:12" x14ac:dyDescent="0.25">
      <c r="A19" s="102" t="s">
        <v>63</v>
      </c>
      <c r="B19" s="102"/>
      <c r="C19" s="102"/>
      <c r="D19" s="102"/>
      <c r="E19" s="103"/>
      <c r="F19" s="104"/>
      <c r="G19" s="103"/>
      <c r="H19" s="103"/>
      <c r="I19" s="103"/>
      <c r="J19" s="103"/>
      <c r="K19" s="103"/>
      <c r="L19" s="88"/>
    </row>
    <row r="20" spans="1:12" x14ac:dyDescent="0.25">
      <c r="A20" s="101" t="s">
        <v>64</v>
      </c>
      <c r="B20" s="102"/>
      <c r="C20" s="102"/>
      <c r="D20" s="102"/>
      <c r="E20" s="103"/>
      <c r="F20" s="104"/>
      <c r="G20" s="103"/>
      <c r="H20" s="103"/>
      <c r="I20" s="103"/>
      <c r="J20" s="103"/>
      <c r="K20" s="103"/>
      <c r="L20" s="88"/>
    </row>
    <row r="21" spans="1:12" x14ac:dyDescent="0.25">
      <c r="A21" s="101" t="s">
        <v>84</v>
      </c>
      <c r="B21" s="102"/>
      <c r="C21" s="102"/>
      <c r="D21" s="102"/>
      <c r="E21" s="103"/>
      <c r="F21" s="104"/>
      <c r="G21" s="103"/>
      <c r="H21" s="103"/>
      <c r="I21" s="103"/>
      <c r="J21" s="103"/>
      <c r="K21" s="103"/>
      <c r="L21" s="88"/>
    </row>
    <row r="22" spans="1:12" x14ac:dyDescent="0.25">
      <c r="A22" s="105" t="s">
        <v>65</v>
      </c>
      <c r="B22" s="102"/>
      <c r="C22" s="102"/>
      <c r="D22" s="102"/>
      <c r="E22" s="103"/>
      <c r="F22" s="104"/>
      <c r="G22" s="103"/>
      <c r="H22" s="103"/>
      <c r="I22" s="103"/>
      <c r="J22" s="103"/>
      <c r="K22" s="103"/>
      <c r="L22" s="88"/>
    </row>
    <row r="23" spans="1:12" x14ac:dyDescent="0.25">
      <c r="A23" s="105" t="s">
        <v>66</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67</v>
      </c>
      <c r="B25" s="102"/>
      <c r="C25" s="102"/>
      <c r="D25" s="102"/>
      <c r="E25" s="103"/>
      <c r="F25" s="104"/>
      <c r="G25" s="103"/>
      <c r="H25" s="103"/>
      <c r="I25" s="103"/>
      <c r="J25" s="103"/>
      <c r="K25" s="103"/>
      <c r="L25" s="88"/>
    </row>
    <row r="26" spans="1:12" x14ac:dyDescent="0.25">
      <c r="A26" s="102"/>
      <c r="B26" s="102"/>
      <c r="C26" s="102"/>
      <c r="D26" s="102"/>
      <c r="E26" s="103"/>
      <c r="F26" s="104"/>
      <c r="G26" s="103"/>
      <c r="H26" s="103"/>
      <c r="I26" s="103"/>
      <c r="J26" s="103"/>
      <c r="K26" s="103"/>
      <c r="L26" s="88"/>
    </row>
    <row r="27" spans="1:12" x14ac:dyDescent="0.25">
      <c r="A27" s="102" t="s">
        <v>68</v>
      </c>
      <c r="B27" s="102"/>
      <c r="C27" s="102"/>
      <c r="D27" s="102"/>
      <c r="E27" s="103"/>
      <c r="F27" s="104"/>
      <c r="G27" s="103"/>
      <c r="H27" s="103"/>
      <c r="I27" s="103"/>
      <c r="J27" s="103"/>
      <c r="K27" s="103"/>
    </row>
    <row r="28" spans="1:12" x14ac:dyDescent="0.25">
      <c r="A28" s="102"/>
      <c r="B28" s="102"/>
      <c r="C28" s="102"/>
      <c r="D28" s="102"/>
      <c r="E28" s="103"/>
      <c r="F28" s="104"/>
      <c r="G28" s="103"/>
      <c r="H28" s="103"/>
      <c r="I28" s="103"/>
      <c r="J28" s="103"/>
      <c r="K28" s="103"/>
    </row>
    <row r="29" spans="1:12" ht="66.75" customHeight="1" x14ac:dyDescent="0.25">
      <c r="A29" s="166" t="s">
        <v>85</v>
      </c>
      <c r="B29" s="166"/>
      <c r="C29" s="166"/>
      <c r="D29" s="166"/>
      <c r="E29" s="166"/>
      <c r="F29" s="166"/>
      <c r="G29" s="166"/>
      <c r="H29" s="166"/>
      <c r="I29" s="166"/>
      <c r="J29" s="166"/>
      <c r="K29" s="166"/>
    </row>
  </sheetData>
  <protectedRanges>
    <protectedRange sqref="K12:K15" name="Rozstęp4_1_2_1"/>
    <protectedRange sqref="I12:I15" name="Rozstęp3_1_2_1"/>
    <protectedRange sqref="E12:G15" name="Rozstęp2_1_2_1"/>
  </protectedRanges>
  <mergeCells count="11">
    <mergeCell ref="B8:D8"/>
    <mergeCell ref="E8:J8"/>
    <mergeCell ref="D10:G10"/>
    <mergeCell ref="A16:E16"/>
    <mergeCell ref="A29:K29"/>
    <mergeCell ref="B1:D1"/>
    <mergeCell ref="F1:K1"/>
    <mergeCell ref="F2:H2"/>
    <mergeCell ref="B3:D7"/>
    <mergeCell ref="E5:J6"/>
    <mergeCell ref="E7:J7"/>
  </mergeCells>
  <conditionalFormatting sqref="E5 L5:M6">
    <cfRule type="expression" dxfId="141" priority="2">
      <formula>$E$5="Nie składamy oferty w zakresie przedmiotowego zadania"</formula>
    </cfRule>
  </conditionalFormatting>
  <conditionalFormatting sqref="E7 L7:M7">
    <cfRule type="expression" dxfId="14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61</v>
      </c>
      <c r="D10" s="164" t="str">
        <f ca="1">VLOOKUP(C10,Oferta!J41:K170,2)</f>
        <v>Kontrasty 3</v>
      </c>
      <c r="E10" s="164"/>
      <c r="F10" s="164"/>
      <c r="G10" s="164"/>
      <c r="H10" s="69">
        <f ca="1">SUMIF(F12:F1302,"Razem",H12:H1302)</f>
        <v>0</v>
      </c>
      <c r="I10" s="69"/>
      <c r="J10" s="69">
        <f ca="1">SUMIF(F12:F1302,"Razem",J12:J1302)</f>
        <v>0</v>
      </c>
      <c r="K10" s="69"/>
      <c r="L10" s="60">
        <f>SUM(L11:L1796)</f>
        <v>0</v>
      </c>
      <c r="M10" s="60">
        <f>COUNTIF(M12:M1796,0)</f>
        <v>0</v>
      </c>
      <c r="N10" s="60">
        <f>COUNTIF(N12:N1796,0)</f>
        <v>0</v>
      </c>
      <c r="O10" s="60">
        <f>COUNTIF(O12:O1796,0)</f>
        <v>0</v>
      </c>
      <c r="P10" s="60">
        <f>COUNTIF(P12:P1796,0)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SUM(M12:M1796)</f>
        <v>3</v>
      </c>
      <c r="N11" s="60">
        <f>SUM(N12:N1796)</f>
        <v>3</v>
      </c>
      <c r="O11" s="60">
        <f>SUM(O12:O1796)</f>
        <v>3</v>
      </c>
      <c r="P11" s="60">
        <f>SUM(P12:P1796)</f>
        <v>3</v>
      </c>
      <c r="Q11" s="60">
        <f>SUM(M11:P11)</f>
        <v>12</v>
      </c>
      <c r="R11" s="60">
        <f>SUM(R12:R1796)</f>
        <v>0</v>
      </c>
      <c r="S11" s="60">
        <f>SUM(S12:S1796)</f>
        <v>0</v>
      </c>
      <c r="T11" s="60">
        <f>SUM(T12:T1796)</f>
        <v>0</v>
      </c>
    </row>
    <row r="12" spans="1:30" s="73" customFormat="1" ht="19.5" customHeight="1" x14ac:dyDescent="0.25">
      <c r="A12" s="89">
        <v>1</v>
      </c>
      <c r="B12" s="90" t="s">
        <v>714</v>
      </c>
      <c r="C12" s="90" t="s">
        <v>476</v>
      </c>
      <c r="D12" s="90">
        <v>3000</v>
      </c>
      <c r="E12" s="91"/>
      <c r="F12" s="92"/>
      <c r="G12" s="93"/>
      <c r="H12" s="94">
        <f>ROUND(D12*G12,2)</f>
        <v>0</v>
      </c>
      <c r="I12" s="95"/>
      <c r="J12" s="94">
        <f>ROUND(H12*(1+I12),2)</f>
        <v>0</v>
      </c>
      <c r="K12" s="94"/>
      <c r="L12" s="96">
        <f>IF(LEN(H12)-IFERROR(SEARCH(",",H12,1),LEN(H12))&gt;2,1,0)</f>
        <v>0</v>
      </c>
      <c r="M12" s="71">
        <f t="shared" ref="M12:O14"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715</v>
      </c>
      <c r="C13" s="90" t="s">
        <v>476</v>
      </c>
      <c r="D13" s="90">
        <v>100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716</v>
      </c>
      <c r="C14" s="90" t="s">
        <v>476</v>
      </c>
      <c r="D14" s="90">
        <v>600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21" customHeight="1" x14ac:dyDescent="0.25">
      <c r="A15" s="165"/>
      <c r="B15" s="165"/>
      <c r="C15" s="165"/>
      <c r="D15" s="165"/>
      <c r="E15" s="165"/>
      <c r="F15" s="98" t="s">
        <v>60</v>
      </c>
      <c r="G15" s="98" t="s">
        <v>61</v>
      </c>
      <c r="H15" s="99">
        <f ca="1">SUM(OFFSET($H$12,0,0,ROW()-12,1))</f>
        <v>0</v>
      </c>
      <c r="I15" s="100" t="s">
        <v>61</v>
      </c>
      <c r="J15" s="99">
        <f ca="1">SUM(OFFSET($J$12,0,0,ROW()-12,1))</f>
        <v>0</v>
      </c>
      <c r="K15" s="100" t="s">
        <v>61</v>
      </c>
      <c r="L15" s="88"/>
      <c r="M15" s="71"/>
      <c r="N15" s="71"/>
      <c r="O15" s="71"/>
      <c r="P15" s="71"/>
      <c r="Q15" s="71"/>
      <c r="R15" s="71"/>
      <c r="S15" s="71"/>
      <c r="T15" s="71"/>
      <c r="U15" s="71"/>
      <c r="V15" s="97"/>
      <c r="W15" s="72"/>
      <c r="X15" s="72"/>
      <c r="Y15" s="72"/>
      <c r="Z15" s="72"/>
      <c r="AA15" s="72"/>
      <c r="AB15" s="72"/>
      <c r="AC15" s="72"/>
      <c r="AD15" s="72"/>
    </row>
    <row r="16" spans="1:30" x14ac:dyDescent="0.25">
      <c r="A16" s="101" t="s">
        <v>62</v>
      </c>
      <c r="B16" s="102"/>
      <c r="C16" s="102"/>
      <c r="D16" s="102"/>
      <c r="E16" s="103"/>
      <c r="F16" s="104"/>
      <c r="G16" s="103"/>
      <c r="H16" s="103"/>
      <c r="I16" s="103"/>
      <c r="J16" s="103"/>
      <c r="K16" s="103"/>
      <c r="L16" s="88"/>
    </row>
    <row r="17" spans="1:12" x14ac:dyDescent="0.25">
      <c r="A17" s="102"/>
      <c r="B17" s="102"/>
      <c r="C17" s="102"/>
      <c r="D17" s="102"/>
      <c r="E17" s="103"/>
      <c r="F17" s="104"/>
      <c r="G17" s="103"/>
      <c r="H17" s="103"/>
      <c r="I17" s="103"/>
      <c r="J17" s="103"/>
      <c r="K17" s="103"/>
      <c r="L17" s="88"/>
    </row>
    <row r="18" spans="1:12" x14ac:dyDescent="0.25">
      <c r="A18" s="102" t="s">
        <v>63</v>
      </c>
      <c r="B18" s="102"/>
      <c r="C18" s="102"/>
      <c r="D18" s="102"/>
      <c r="E18" s="103"/>
      <c r="F18" s="104"/>
      <c r="G18" s="103"/>
      <c r="H18" s="103"/>
      <c r="I18" s="103"/>
      <c r="J18" s="103"/>
      <c r="K18" s="103"/>
      <c r="L18" s="88"/>
    </row>
    <row r="19" spans="1:12" x14ac:dyDescent="0.25">
      <c r="A19" s="101" t="s">
        <v>64</v>
      </c>
      <c r="B19" s="102"/>
      <c r="C19" s="102"/>
      <c r="D19" s="102"/>
      <c r="E19" s="103"/>
      <c r="F19" s="104"/>
      <c r="G19" s="103"/>
      <c r="H19" s="103"/>
      <c r="I19" s="103"/>
      <c r="J19" s="103"/>
      <c r="K19" s="103"/>
      <c r="L19" s="88"/>
    </row>
    <row r="20" spans="1:12" x14ac:dyDescent="0.25">
      <c r="A20" s="101" t="s">
        <v>84</v>
      </c>
      <c r="B20" s="102"/>
      <c r="C20" s="102"/>
      <c r="D20" s="102"/>
      <c r="E20" s="103"/>
      <c r="F20" s="104"/>
      <c r="G20" s="103"/>
      <c r="H20" s="103"/>
      <c r="I20" s="103"/>
      <c r="J20" s="103"/>
      <c r="K20" s="103"/>
      <c r="L20" s="88"/>
    </row>
    <row r="21" spans="1:12" x14ac:dyDescent="0.25">
      <c r="A21" s="105" t="s">
        <v>65</v>
      </c>
      <c r="B21" s="102"/>
      <c r="C21" s="102"/>
      <c r="D21" s="102"/>
      <c r="E21" s="103"/>
      <c r="F21" s="104"/>
      <c r="G21" s="103"/>
      <c r="H21" s="103"/>
      <c r="I21" s="103"/>
      <c r="J21" s="103"/>
      <c r="K21" s="103"/>
      <c r="L21" s="88"/>
    </row>
    <row r="22" spans="1:12" x14ac:dyDescent="0.25">
      <c r="A22" s="105" t="s">
        <v>66</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67</v>
      </c>
      <c r="B24" s="102"/>
      <c r="C24" s="102"/>
      <c r="D24" s="102"/>
      <c r="E24" s="103"/>
      <c r="F24" s="104"/>
      <c r="G24" s="103"/>
      <c r="H24" s="103"/>
      <c r="I24" s="103"/>
      <c r="J24" s="103"/>
      <c r="K24" s="103"/>
      <c r="L24" s="88"/>
    </row>
    <row r="25" spans="1:12" x14ac:dyDescent="0.25">
      <c r="A25" s="102"/>
      <c r="B25" s="102"/>
      <c r="C25" s="102"/>
      <c r="D25" s="102"/>
      <c r="E25" s="103"/>
      <c r="F25" s="104"/>
      <c r="G25" s="103"/>
      <c r="H25" s="103"/>
      <c r="I25" s="103"/>
      <c r="J25" s="103"/>
      <c r="K25" s="103"/>
      <c r="L25" s="88"/>
    </row>
    <row r="26" spans="1:12" x14ac:dyDescent="0.25">
      <c r="A26" s="102" t="s">
        <v>68</v>
      </c>
      <c r="B26" s="102"/>
      <c r="C26" s="102"/>
      <c r="D26" s="102"/>
      <c r="E26" s="103"/>
      <c r="F26" s="104"/>
      <c r="G26" s="103"/>
      <c r="H26" s="103"/>
      <c r="I26" s="103"/>
      <c r="J26" s="103"/>
      <c r="K26" s="103"/>
    </row>
    <row r="27" spans="1:12" x14ac:dyDescent="0.25">
      <c r="A27" s="102"/>
      <c r="B27" s="102"/>
      <c r="C27" s="102"/>
      <c r="D27" s="102"/>
      <c r="E27" s="103"/>
      <c r="F27" s="104"/>
      <c r="G27" s="103"/>
      <c r="H27" s="103"/>
      <c r="I27" s="103"/>
      <c r="J27" s="103"/>
      <c r="K27" s="103"/>
    </row>
    <row r="28" spans="1:12" ht="66.75" customHeight="1" x14ac:dyDescent="0.25">
      <c r="A28" s="166" t="s">
        <v>85</v>
      </c>
      <c r="B28" s="166"/>
      <c r="C28" s="166"/>
      <c r="D28" s="166"/>
      <c r="E28" s="166"/>
      <c r="F28" s="166"/>
      <c r="G28" s="166"/>
      <c r="H28" s="166"/>
      <c r="I28" s="166"/>
      <c r="J28" s="166"/>
      <c r="K28" s="166"/>
    </row>
  </sheetData>
  <protectedRanges>
    <protectedRange sqref="K12:K14" name="Rozstęp4_1_2_1"/>
    <protectedRange sqref="I12:I14" name="Rozstęp3_1_2_1"/>
    <protectedRange sqref="E12:G14" name="Rozstęp2_1_2_1"/>
  </protectedRanges>
  <mergeCells count="11">
    <mergeCell ref="B8:D8"/>
    <mergeCell ref="E8:J8"/>
    <mergeCell ref="D10:G10"/>
    <mergeCell ref="A15:E15"/>
    <mergeCell ref="A28:K28"/>
    <mergeCell ref="B1:D1"/>
    <mergeCell ref="F1:K1"/>
    <mergeCell ref="F2:H2"/>
    <mergeCell ref="B3:D7"/>
    <mergeCell ref="E5:J6"/>
    <mergeCell ref="E7:J7"/>
  </mergeCells>
  <conditionalFormatting sqref="E5 L5:M6">
    <cfRule type="expression" dxfId="139" priority="2">
      <formula>$E$5="Nie składamy oferty w zakresie przedmiotowego zadania"</formula>
    </cfRule>
  </conditionalFormatting>
  <conditionalFormatting sqref="E7 L7:M7">
    <cfRule type="expression" dxfId="13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62</v>
      </c>
      <c r="D10" s="164" t="str">
        <f ca="1">VLOOKUP(C10,Oferta!J41:K170,2)</f>
        <v>Kontrasty 4</v>
      </c>
      <c r="E10" s="164"/>
      <c r="F10" s="164"/>
      <c r="G10" s="164"/>
      <c r="H10" s="69">
        <f ca="1">SUMIF(F12:F1303,"Razem",H12:H1303)</f>
        <v>0</v>
      </c>
      <c r="I10" s="69"/>
      <c r="J10" s="69">
        <f ca="1">SUMIF(F12:F1303,"Razem",J12:J1303)</f>
        <v>0</v>
      </c>
      <c r="K10" s="69"/>
      <c r="L10" s="60">
        <f>SUM(L11:L1797)</f>
        <v>0</v>
      </c>
      <c r="M10" s="60">
        <f>COUNTIF(M12:M1797,0)</f>
        <v>0</v>
      </c>
      <c r="N10" s="60">
        <f>COUNTIF(N12:N1797,0)</f>
        <v>0</v>
      </c>
      <c r="O10" s="60">
        <f>COUNTIF(O12:O1797,0)</f>
        <v>0</v>
      </c>
      <c r="P10" s="60">
        <f>COUNTIF(P12:P1797,0)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SUM(M12:M1797)</f>
        <v>4</v>
      </c>
      <c r="N11" s="60">
        <f>SUM(N12:N1797)</f>
        <v>4</v>
      </c>
      <c r="O11" s="60">
        <f>SUM(O12:O1797)</f>
        <v>4</v>
      </c>
      <c r="P11" s="60">
        <f>SUM(P12:P1797)</f>
        <v>4</v>
      </c>
      <c r="Q11" s="60">
        <f>SUM(M11:P11)</f>
        <v>16</v>
      </c>
      <c r="R11" s="60">
        <f>SUM(R12:R1797)</f>
        <v>0</v>
      </c>
      <c r="S11" s="60">
        <f>SUM(S12:S1797)</f>
        <v>0</v>
      </c>
      <c r="T11" s="60">
        <f>SUM(T12:T1797)</f>
        <v>0</v>
      </c>
    </row>
    <row r="12" spans="1:30" s="73" customFormat="1" ht="19.5" customHeight="1" x14ac:dyDescent="0.25">
      <c r="A12" s="89">
        <v>1</v>
      </c>
      <c r="B12" s="90" t="s">
        <v>717</v>
      </c>
      <c r="C12" s="90" t="s">
        <v>718</v>
      </c>
      <c r="D12" s="90">
        <v>25</v>
      </c>
      <c r="E12" s="91"/>
      <c r="F12" s="92"/>
      <c r="G12" s="93"/>
      <c r="H12" s="94">
        <f>ROUND(D12*G12,2)</f>
        <v>0</v>
      </c>
      <c r="I12" s="95"/>
      <c r="J12" s="94">
        <f>ROUND(H12*(1+I12),2)</f>
        <v>0</v>
      </c>
      <c r="K12" s="94"/>
      <c r="L12" s="96">
        <f>IF(LEN(H12)-IFERROR(SEARCH(",",H12,1),LEN(H12))&gt;2,1,0)</f>
        <v>0</v>
      </c>
      <c r="M12" s="71">
        <f t="shared" ref="M12:O15"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719</v>
      </c>
      <c r="C13" s="90" t="s">
        <v>718</v>
      </c>
      <c r="D13" s="90">
        <v>100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720</v>
      </c>
      <c r="C14" s="90" t="s">
        <v>718</v>
      </c>
      <c r="D14" s="90">
        <v>800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19.5" customHeight="1" x14ac:dyDescent="0.25">
      <c r="A15" s="89">
        <v>4</v>
      </c>
      <c r="B15" s="90" t="s">
        <v>721</v>
      </c>
      <c r="C15" s="90" t="s">
        <v>718</v>
      </c>
      <c r="D15" s="90">
        <v>600</v>
      </c>
      <c r="E15" s="91"/>
      <c r="F15" s="92"/>
      <c r="G15" s="93"/>
      <c r="H15" s="94">
        <f>ROUND(D15*G15,2)</f>
        <v>0</v>
      </c>
      <c r="I15" s="95"/>
      <c r="J15" s="94">
        <f>ROUND(H15*(1+I15),2)</f>
        <v>0</v>
      </c>
      <c r="K15" s="94"/>
      <c r="L15" s="96">
        <f>IF(LEN(H15)-IFERROR(SEARCH(",",H15,1),LEN(H15))&gt;2,1,0)</f>
        <v>0</v>
      </c>
      <c r="M15" s="71">
        <f t="shared" si="0"/>
        <v>1</v>
      </c>
      <c r="N15" s="71">
        <f t="shared" si="0"/>
        <v>1</v>
      </c>
      <c r="O15" s="71">
        <f t="shared" si="0"/>
        <v>1</v>
      </c>
      <c r="P15" s="71">
        <f>IF(ISBLANK(I15),1,0)</f>
        <v>1</v>
      </c>
      <c r="Q15" s="71"/>
      <c r="R15" s="71">
        <f>IF(ISNUMBER(H15),0,1)</f>
        <v>0</v>
      </c>
      <c r="S15" s="71">
        <f>IF(I15=0.08,0,IF(I15=0.23,0,IF(I15=0.05,0,IF(I15=0,0,1))))</f>
        <v>0</v>
      </c>
      <c r="T15" s="70">
        <f>IF(ISERROR(IF(LEN(G15)-FIND(",",G15)&gt;4,1,0)),0,IF(LEN(G15)-FIND(",",G15)&gt;4,1,0))</f>
        <v>0</v>
      </c>
      <c r="U15" s="71"/>
      <c r="V15" s="97"/>
      <c r="W15" s="72"/>
      <c r="X15" s="72"/>
      <c r="Y15" s="72"/>
      <c r="Z15" s="72"/>
      <c r="AA15" s="72"/>
      <c r="AB15" s="72"/>
      <c r="AC15" s="72"/>
      <c r="AD15" s="72"/>
    </row>
    <row r="16" spans="1:30" s="73" customFormat="1" ht="21" customHeight="1" x14ac:dyDescent="0.25">
      <c r="A16" s="165"/>
      <c r="B16" s="165"/>
      <c r="C16" s="165"/>
      <c r="D16" s="165"/>
      <c r="E16" s="165"/>
      <c r="F16" s="98" t="s">
        <v>60</v>
      </c>
      <c r="G16" s="98" t="s">
        <v>61</v>
      </c>
      <c r="H16" s="99">
        <f ca="1">SUM(OFFSET($H$12,0,0,ROW()-12,1))</f>
        <v>0</v>
      </c>
      <c r="I16" s="100" t="s">
        <v>61</v>
      </c>
      <c r="J16" s="99">
        <f ca="1">SUM(OFFSET($J$12,0,0,ROW()-12,1))</f>
        <v>0</v>
      </c>
      <c r="K16" s="100" t="s">
        <v>61</v>
      </c>
      <c r="L16" s="88"/>
      <c r="M16" s="71"/>
      <c r="N16" s="71"/>
      <c r="O16" s="71"/>
      <c r="P16" s="71"/>
      <c r="Q16" s="71"/>
      <c r="R16" s="71"/>
      <c r="S16" s="71"/>
      <c r="T16" s="71"/>
      <c r="U16" s="71"/>
      <c r="V16" s="97"/>
      <c r="W16" s="72"/>
      <c r="X16" s="72"/>
      <c r="Y16" s="72"/>
      <c r="Z16" s="72"/>
      <c r="AA16" s="72"/>
      <c r="AB16" s="72"/>
      <c r="AC16" s="72"/>
      <c r="AD16" s="72"/>
    </row>
    <row r="17" spans="1:12" x14ac:dyDescent="0.25">
      <c r="A17" s="101" t="s">
        <v>62</v>
      </c>
      <c r="B17" s="102"/>
      <c r="C17" s="102"/>
      <c r="D17" s="102"/>
      <c r="E17" s="103"/>
      <c r="F17" s="104"/>
      <c r="G17" s="103"/>
      <c r="H17" s="103"/>
      <c r="I17" s="103"/>
      <c r="J17" s="103"/>
      <c r="K17" s="103"/>
      <c r="L17" s="88"/>
    </row>
    <row r="18" spans="1:12" x14ac:dyDescent="0.25">
      <c r="A18" s="102"/>
      <c r="B18" s="102"/>
      <c r="C18" s="102"/>
      <c r="D18" s="102"/>
      <c r="E18" s="103"/>
      <c r="F18" s="104"/>
      <c r="G18" s="103"/>
      <c r="H18" s="103"/>
      <c r="I18" s="103"/>
      <c r="J18" s="103"/>
      <c r="K18" s="103"/>
      <c r="L18" s="88"/>
    </row>
    <row r="19" spans="1:12" x14ac:dyDescent="0.25">
      <c r="A19" s="102" t="s">
        <v>63</v>
      </c>
      <c r="B19" s="102"/>
      <c r="C19" s="102"/>
      <c r="D19" s="102"/>
      <c r="E19" s="103"/>
      <c r="F19" s="104"/>
      <c r="G19" s="103"/>
      <c r="H19" s="103"/>
      <c r="I19" s="103"/>
      <c r="J19" s="103"/>
      <c r="K19" s="103"/>
      <c r="L19" s="88"/>
    </row>
    <row r="20" spans="1:12" x14ac:dyDescent="0.25">
      <c r="A20" s="101" t="s">
        <v>64</v>
      </c>
      <c r="B20" s="102"/>
      <c r="C20" s="102"/>
      <c r="D20" s="102"/>
      <c r="E20" s="103"/>
      <c r="F20" s="104"/>
      <c r="G20" s="103"/>
      <c r="H20" s="103"/>
      <c r="I20" s="103"/>
      <c r="J20" s="103"/>
      <c r="K20" s="103"/>
      <c r="L20" s="88"/>
    </row>
    <row r="21" spans="1:12" x14ac:dyDescent="0.25">
      <c r="A21" s="101" t="s">
        <v>84</v>
      </c>
      <c r="B21" s="102"/>
      <c r="C21" s="102"/>
      <c r="D21" s="102"/>
      <c r="E21" s="103"/>
      <c r="F21" s="104"/>
      <c r="G21" s="103"/>
      <c r="H21" s="103"/>
      <c r="I21" s="103"/>
      <c r="J21" s="103"/>
      <c r="K21" s="103"/>
      <c r="L21" s="88"/>
    </row>
    <row r="22" spans="1:12" x14ac:dyDescent="0.25">
      <c r="A22" s="105" t="s">
        <v>65</v>
      </c>
      <c r="B22" s="102"/>
      <c r="C22" s="102"/>
      <c r="D22" s="102"/>
      <c r="E22" s="103"/>
      <c r="F22" s="104"/>
      <c r="G22" s="103"/>
      <c r="H22" s="103"/>
      <c r="I22" s="103"/>
      <c r="J22" s="103"/>
      <c r="K22" s="103"/>
      <c r="L22" s="88"/>
    </row>
    <row r="23" spans="1:12" x14ac:dyDescent="0.25">
      <c r="A23" s="105" t="s">
        <v>66</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67</v>
      </c>
      <c r="B25" s="102"/>
      <c r="C25" s="102"/>
      <c r="D25" s="102"/>
      <c r="E25" s="103"/>
      <c r="F25" s="104"/>
      <c r="G25" s="103"/>
      <c r="H25" s="103"/>
      <c r="I25" s="103"/>
      <c r="J25" s="103"/>
      <c r="K25" s="103"/>
      <c r="L25" s="88"/>
    </row>
    <row r="26" spans="1:12" x14ac:dyDescent="0.25">
      <c r="A26" s="102"/>
      <c r="B26" s="102"/>
      <c r="C26" s="102"/>
      <c r="D26" s="102"/>
      <c r="E26" s="103"/>
      <c r="F26" s="104"/>
      <c r="G26" s="103"/>
      <c r="H26" s="103"/>
      <c r="I26" s="103"/>
      <c r="J26" s="103"/>
      <c r="K26" s="103"/>
      <c r="L26" s="88"/>
    </row>
    <row r="27" spans="1:12" x14ac:dyDescent="0.25">
      <c r="A27" s="102" t="s">
        <v>68</v>
      </c>
      <c r="B27" s="102"/>
      <c r="C27" s="102"/>
      <c r="D27" s="102"/>
      <c r="E27" s="103"/>
      <c r="F27" s="104"/>
      <c r="G27" s="103"/>
      <c r="H27" s="103"/>
      <c r="I27" s="103"/>
      <c r="J27" s="103"/>
      <c r="K27" s="103"/>
    </row>
    <row r="28" spans="1:12" x14ac:dyDescent="0.25">
      <c r="A28" s="102"/>
      <c r="B28" s="102"/>
      <c r="C28" s="102"/>
      <c r="D28" s="102"/>
      <c r="E28" s="103"/>
      <c r="F28" s="104"/>
      <c r="G28" s="103"/>
      <c r="H28" s="103"/>
      <c r="I28" s="103"/>
      <c r="J28" s="103"/>
      <c r="K28" s="103"/>
    </row>
    <row r="29" spans="1:12" ht="66.75" customHeight="1" x14ac:dyDescent="0.25">
      <c r="A29" s="166" t="s">
        <v>85</v>
      </c>
      <c r="B29" s="166"/>
      <c r="C29" s="166"/>
      <c r="D29" s="166"/>
      <c r="E29" s="166"/>
      <c r="F29" s="166"/>
      <c r="G29" s="166"/>
      <c r="H29" s="166"/>
      <c r="I29" s="166"/>
      <c r="J29" s="166"/>
      <c r="K29" s="166"/>
    </row>
  </sheetData>
  <protectedRanges>
    <protectedRange sqref="K12:K15" name="Rozstęp4_1_2_1"/>
    <protectedRange sqref="I12:I15" name="Rozstęp3_1_2_1"/>
    <protectedRange sqref="E12:G15" name="Rozstęp2_1_2_1"/>
  </protectedRanges>
  <mergeCells count="11">
    <mergeCell ref="B8:D8"/>
    <mergeCell ref="E8:J8"/>
    <mergeCell ref="D10:G10"/>
    <mergeCell ref="A16:E16"/>
    <mergeCell ref="A29:K29"/>
    <mergeCell ref="B1:D1"/>
    <mergeCell ref="F1:K1"/>
    <mergeCell ref="F2:H2"/>
    <mergeCell ref="B3:D7"/>
    <mergeCell ref="E5:J6"/>
    <mergeCell ref="E7:J7"/>
  </mergeCells>
  <conditionalFormatting sqref="E5 L5:M6">
    <cfRule type="expression" dxfId="137" priority="2">
      <formula>$E$5="Nie składamy oferty w zakresie przedmiotowego zadania"</formula>
    </cfRule>
  </conditionalFormatting>
  <conditionalFormatting sqref="E7 L7:M7">
    <cfRule type="expression" dxfId="13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63</v>
      </c>
      <c r="D10" s="164" t="str">
        <f ca="1">VLOOKUP(C10,Oferta!J41:K170,2)</f>
        <v>Kontrasty 5</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722</v>
      </c>
      <c r="C12" s="90" t="s">
        <v>476</v>
      </c>
      <c r="D12" s="90">
        <v>1500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723</v>
      </c>
      <c r="C13" s="90" t="s">
        <v>476</v>
      </c>
      <c r="D13" s="90">
        <v>4000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35" priority="2">
      <formula>$E$5="Nie składamy oferty w zakresie przedmiotowego zadania"</formula>
    </cfRule>
  </conditionalFormatting>
  <conditionalFormatting sqref="E7 L7:M7">
    <cfRule type="expression" dxfId="13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64</v>
      </c>
      <c r="D10" s="164" t="str">
        <f ca="1">VLOOKUP(C10,Oferta!J41:K170,2)</f>
        <v>Kontrasty 6</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28.5" x14ac:dyDescent="0.25">
      <c r="A12" s="89">
        <v>1</v>
      </c>
      <c r="B12" s="90" t="s">
        <v>724</v>
      </c>
      <c r="C12" s="90" t="s">
        <v>476</v>
      </c>
      <c r="D12" s="90">
        <v>800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8.5" x14ac:dyDescent="0.25">
      <c r="A13" s="89">
        <v>2</v>
      </c>
      <c r="B13" s="90" t="s">
        <v>725</v>
      </c>
      <c r="C13" s="90" t="s">
        <v>476</v>
      </c>
      <c r="D13" s="90">
        <v>4000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33" priority="2">
      <formula>$E$5="Nie składamy oferty w zakresie przedmiotowego zadania"</formula>
    </cfRule>
  </conditionalFormatting>
  <conditionalFormatting sqref="E7 L7:M7">
    <cfRule type="expression" dxfId="13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65</v>
      </c>
      <c r="D10" s="164" t="str">
        <f ca="1">VLOOKUP(C10,Oferta!J41:K170,2)</f>
        <v>Lamivudine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726</v>
      </c>
      <c r="C12" s="90" t="s">
        <v>476</v>
      </c>
      <c r="D12" s="90">
        <v>2240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31" priority="2">
      <formula>$E$5="Nie składamy oferty w zakresie przedmiotowego zadania"</formula>
    </cfRule>
  </conditionalFormatting>
  <conditionalFormatting sqref="E7 L7:M7">
    <cfRule type="expression" dxfId="13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66</v>
      </c>
      <c r="D10" s="164" t="str">
        <f ca="1">VLOOKUP(C10,Oferta!J41:K170,2)</f>
        <v>Leki psychotropowe</v>
      </c>
      <c r="E10" s="164"/>
      <c r="F10" s="164"/>
      <c r="G10" s="164"/>
      <c r="H10" s="69">
        <f ca="1">SUMIF(F12:F1306,"Razem",H12:H1306)</f>
        <v>0</v>
      </c>
      <c r="I10" s="69"/>
      <c r="J10" s="69">
        <f ca="1">SUMIF(F12:F1306,"Razem",J12:J1306)</f>
        <v>0</v>
      </c>
      <c r="K10" s="69"/>
      <c r="L10" s="60">
        <f>SUM(L11:L1800)</f>
        <v>0</v>
      </c>
      <c r="M10" s="60">
        <f>COUNTIF(M12:M1800,0)</f>
        <v>0</v>
      </c>
      <c r="N10" s="60">
        <f>COUNTIF(N12:N1800,0)</f>
        <v>0</v>
      </c>
      <c r="O10" s="60">
        <f>COUNTIF(O12:O1800,0)</f>
        <v>0</v>
      </c>
      <c r="P10" s="60">
        <f>COUNTIF(P12:P1800,0)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SUM(M12:M1800)</f>
        <v>7</v>
      </c>
      <c r="N11" s="60">
        <f>SUM(N12:N1800)</f>
        <v>7</v>
      </c>
      <c r="O11" s="60">
        <f>SUM(O12:O1800)</f>
        <v>7</v>
      </c>
      <c r="P11" s="60">
        <f>SUM(P12:P1800)</f>
        <v>7</v>
      </c>
      <c r="Q11" s="60">
        <f>SUM(M11:P11)</f>
        <v>28</v>
      </c>
      <c r="R11" s="60">
        <f>SUM(R12:R1800)</f>
        <v>0</v>
      </c>
      <c r="S11" s="60">
        <f>SUM(S12:S1800)</f>
        <v>0</v>
      </c>
      <c r="T11" s="60">
        <f>SUM(T12:T1800)</f>
        <v>0</v>
      </c>
    </row>
    <row r="12" spans="1:30" s="73" customFormat="1" ht="19.5" customHeight="1" x14ac:dyDescent="0.25">
      <c r="A12" s="89">
        <v>1</v>
      </c>
      <c r="B12" s="90" t="s">
        <v>727</v>
      </c>
      <c r="C12" s="90" t="s">
        <v>476</v>
      </c>
      <c r="D12" s="90">
        <v>2000</v>
      </c>
      <c r="E12" s="91"/>
      <c r="F12" s="92"/>
      <c r="G12" s="93"/>
      <c r="H12" s="94">
        <f t="shared" ref="H12:H18" si="0">ROUND(D12*G12,2)</f>
        <v>0</v>
      </c>
      <c r="I12" s="95"/>
      <c r="J12" s="94">
        <f t="shared" ref="J12:J18" si="1">ROUND(H12*(1+I12),2)</f>
        <v>0</v>
      </c>
      <c r="K12" s="94"/>
      <c r="L12" s="96">
        <f t="shared" ref="L12:L18" si="2">IF(LEN(H12)-IFERROR(SEARCH(",",H12,1),LEN(H12))&gt;2,1,0)</f>
        <v>0</v>
      </c>
      <c r="M12" s="71">
        <f t="shared" ref="M12:O18" si="3">IF(ISBLANK(E12),1,0)</f>
        <v>1</v>
      </c>
      <c r="N12" s="71">
        <f t="shared" si="3"/>
        <v>1</v>
      </c>
      <c r="O12" s="71">
        <f t="shared" si="3"/>
        <v>1</v>
      </c>
      <c r="P12" s="71">
        <f t="shared" ref="P12:P18" si="4">IF(ISBLANK(I12),1,0)</f>
        <v>1</v>
      </c>
      <c r="Q12" s="71"/>
      <c r="R12" s="71">
        <f t="shared" ref="R12:R18" si="5">IF(ISNUMBER(H12),0,1)</f>
        <v>0</v>
      </c>
      <c r="S12" s="71">
        <f t="shared" ref="S12:S18" si="6">IF(I12=0.08,0,IF(I12=0.23,0,IF(I12=0.05,0,IF(I12=0,0,1))))</f>
        <v>0</v>
      </c>
      <c r="T12" s="70">
        <f t="shared" ref="T12:T18" si="7">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728</v>
      </c>
      <c r="C13" s="90" t="s">
        <v>476</v>
      </c>
      <c r="D13" s="90">
        <v>1600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9.5" customHeight="1" x14ac:dyDescent="0.25">
      <c r="A14" s="89">
        <v>3</v>
      </c>
      <c r="B14" s="90" t="s">
        <v>729</v>
      </c>
      <c r="C14" s="90" t="s">
        <v>476</v>
      </c>
      <c r="D14" s="90">
        <v>20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9.5" customHeight="1" x14ac:dyDescent="0.25">
      <c r="A15" s="89">
        <v>4</v>
      </c>
      <c r="B15" s="90" t="s">
        <v>730</v>
      </c>
      <c r="C15" s="90" t="s">
        <v>476</v>
      </c>
      <c r="D15" s="90">
        <v>700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9.5" customHeight="1" x14ac:dyDescent="0.25">
      <c r="A16" s="89">
        <v>5</v>
      </c>
      <c r="B16" s="90" t="s">
        <v>731</v>
      </c>
      <c r="C16" s="90" t="s">
        <v>476</v>
      </c>
      <c r="D16" s="90">
        <v>3500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9.5" customHeight="1" x14ac:dyDescent="0.25">
      <c r="A17" s="89">
        <v>6</v>
      </c>
      <c r="B17" s="90" t="s">
        <v>732</v>
      </c>
      <c r="C17" s="90" t="s">
        <v>476</v>
      </c>
      <c r="D17" s="90">
        <v>1800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9.5" customHeight="1" x14ac:dyDescent="0.25">
      <c r="A18" s="89">
        <v>7</v>
      </c>
      <c r="B18" s="90" t="s">
        <v>733</v>
      </c>
      <c r="C18" s="90" t="s">
        <v>476</v>
      </c>
      <c r="D18" s="90">
        <v>600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21" customHeight="1" x14ac:dyDescent="0.25">
      <c r="A19" s="165"/>
      <c r="B19" s="165"/>
      <c r="C19" s="165"/>
      <c r="D19" s="165"/>
      <c r="E19" s="165"/>
      <c r="F19" s="98" t="s">
        <v>60</v>
      </c>
      <c r="G19" s="98" t="s">
        <v>61</v>
      </c>
      <c r="H19" s="99">
        <f ca="1">SUM(OFFSET($H$12,0,0,ROW()-12,1))</f>
        <v>0</v>
      </c>
      <c r="I19" s="100" t="s">
        <v>61</v>
      </c>
      <c r="J19" s="99">
        <f ca="1">SUM(OFFSET($J$12,0,0,ROW()-12,1))</f>
        <v>0</v>
      </c>
      <c r="K19" s="100" t="s">
        <v>61</v>
      </c>
      <c r="L19" s="88"/>
      <c r="M19" s="71"/>
      <c r="N19" s="71"/>
      <c r="O19" s="71"/>
      <c r="P19" s="71"/>
      <c r="Q19" s="71"/>
      <c r="R19" s="71"/>
      <c r="S19" s="71"/>
      <c r="T19" s="71"/>
      <c r="U19" s="71"/>
      <c r="V19" s="97"/>
      <c r="W19" s="72"/>
      <c r="X19" s="72"/>
      <c r="Y19" s="72"/>
      <c r="Z19" s="72"/>
      <c r="AA19" s="72"/>
      <c r="AB19" s="72"/>
      <c r="AC19" s="72"/>
      <c r="AD19" s="72"/>
    </row>
    <row r="20" spans="1:30" x14ac:dyDescent="0.25">
      <c r="A20" s="101" t="s">
        <v>62</v>
      </c>
      <c r="B20" s="102"/>
      <c r="C20" s="102"/>
      <c r="D20" s="102"/>
      <c r="E20" s="103"/>
      <c r="F20" s="104"/>
      <c r="G20" s="103"/>
      <c r="H20" s="103"/>
      <c r="I20" s="103"/>
      <c r="J20" s="103"/>
      <c r="K20" s="103"/>
      <c r="L20" s="88"/>
    </row>
    <row r="21" spans="1:30" x14ac:dyDescent="0.25">
      <c r="A21" s="102"/>
      <c r="B21" s="102"/>
      <c r="C21" s="102"/>
      <c r="D21" s="102"/>
      <c r="E21" s="103"/>
      <c r="F21" s="104"/>
      <c r="G21" s="103"/>
      <c r="H21" s="103"/>
      <c r="I21" s="103"/>
      <c r="J21" s="103"/>
      <c r="K21" s="103"/>
      <c r="L21" s="88"/>
    </row>
    <row r="22" spans="1:30" x14ac:dyDescent="0.25">
      <c r="A22" s="102" t="s">
        <v>63</v>
      </c>
      <c r="B22" s="102"/>
      <c r="C22" s="102"/>
      <c r="D22" s="102"/>
      <c r="E22" s="103"/>
      <c r="F22" s="104"/>
      <c r="G22" s="103"/>
      <c r="H22" s="103"/>
      <c r="I22" s="103"/>
      <c r="J22" s="103"/>
      <c r="K22" s="103"/>
      <c r="L22" s="88"/>
    </row>
    <row r="23" spans="1:30" x14ac:dyDescent="0.25">
      <c r="A23" s="101" t="s">
        <v>64</v>
      </c>
      <c r="B23" s="102"/>
      <c r="C23" s="102"/>
      <c r="D23" s="102"/>
      <c r="E23" s="103"/>
      <c r="F23" s="104"/>
      <c r="G23" s="103"/>
      <c r="H23" s="103"/>
      <c r="I23" s="103"/>
      <c r="J23" s="103"/>
      <c r="K23" s="103"/>
      <c r="L23" s="88"/>
    </row>
    <row r="24" spans="1:30" x14ac:dyDescent="0.25">
      <c r="A24" s="101" t="s">
        <v>84</v>
      </c>
      <c r="B24" s="102"/>
      <c r="C24" s="102"/>
      <c r="D24" s="102"/>
      <c r="E24" s="103"/>
      <c r="F24" s="104"/>
      <c r="G24" s="103"/>
      <c r="H24" s="103"/>
      <c r="I24" s="103"/>
      <c r="J24" s="103"/>
      <c r="K24" s="103"/>
      <c r="L24" s="88"/>
    </row>
    <row r="25" spans="1:30" x14ac:dyDescent="0.25">
      <c r="A25" s="105" t="s">
        <v>65</v>
      </c>
      <c r="B25" s="102"/>
      <c r="C25" s="102"/>
      <c r="D25" s="102"/>
      <c r="E25" s="103"/>
      <c r="F25" s="104"/>
      <c r="G25" s="103"/>
      <c r="H25" s="103"/>
      <c r="I25" s="103"/>
      <c r="J25" s="103"/>
      <c r="K25" s="103"/>
      <c r="L25" s="88"/>
    </row>
    <row r="26" spans="1:30" x14ac:dyDescent="0.25">
      <c r="A26" s="105" t="s">
        <v>66</v>
      </c>
      <c r="B26" s="102"/>
      <c r="C26" s="102"/>
      <c r="D26" s="102"/>
      <c r="E26" s="103"/>
      <c r="F26" s="104"/>
      <c r="G26" s="103"/>
      <c r="H26" s="103"/>
      <c r="I26" s="103"/>
      <c r="J26" s="103"/>
      <c r="K26" s="103"/>
      <c r="L26" s="88"/>
    </row>
    <row r="27" spans="1:30" x14ac:dyDescent="0.25">
      <c r="A27" s="102"/>
      <c r="B27" s="102"/>
      <c r="C27" s="102"/>
      <c r="D27" s="102"/>
      <c r="E27" s="103"/>
      <c r="F27" s="104"/>
      <c r="G27" s="103"/>
      <c r="H27" s="103"/>
      <c r="I27" s="103"/>
      <c r="J27" s="103"/>
      <c r="K27" s="103"/>
      <c r="L27" s="88"/>
    </row>
    <row r="28" spans="1:30" x14ac:dyDescent="0.25">
      <c r="A28" s="102" t="s">
        <v>67</v>
      </c>
      <c r="B28" s="102"/>
      <c r="C28" s="102"/>
      <c r="D28" s="102"/>
      <c r="E28" s="103"/>
      <c r="F28" s="104"/>
      <c r="G28" s="103"/>
      <c r="H28" s="103"/>
      <c r="I28" s="103"/>
      <c r="J28" s="103"/>
      <c r="K28" s="103"/>
      <c r="L28" s="88"/>
    </row>
    <row r="29" spans="1:30" x14ac:dyDescent="0.25">
      <c r="A29" s="102"/>
      <c r="B29" s="102"/>
      <c r="C29" s="102"/>
      <c r="D29" s="102"/>
      <c r="E29" s="103"/>
      <c r="F29" s="104"/>
      <c r="G29" s="103"/>
      <c r="H29" s="103"/>
      <c r="I29" s="103"/>
      <c r="J29" s="103"/>
      <c r="K29" s="103"/>
      <c r="L29" s="88"/>
    </row>
    <row r="30" spans="1:30" x14ac:dyDescent="0.25">
      <c r="A30" s="102" t="s">
        <v>68</v>
      </c>
      <c r="B30" s="102"/>
      <c r="C30" s="102"/>
      <c r="D30" s="102"/>
      <c r="E30" s="103"/>
      <c r="F30" s="104"/>
      <c r="G30" s="103"/>
      <c r="H30" s="103"/>
      <c r="I30" s="103"/>
      <c r="J30" s="103"/>
      <c r="K30" s="103"/>
    </row>
    <row r="31" spans="1:30" x14ac:dyDescent="0.25">
      <c r="A31" s="102"/>
      <c r="B31" s="102"/>
      <c r="C31" s="102"/>
      <c r="D31" s="102"/>
      <c r="E31" s="103"/>
      <c r="F31" s="104"/>
      <c r="G31" s="103"/>
      <c r="H31" s="103"/>
      <c r="I31" s="103"/>
      <c r="J31" s="103"/>
      <c r="K31" s="103"/>
    </row>
    <row r="32" spans="1:30" ht="66.75" customHeight="1" x14ac:dyDescent="0.25">
      <c r="A32" s="166" t="s">
        <v>85</v>
      </c>
      <c r="B32" s="166"/>
      <c r="C32" s="166"/>
      <c r="D32" s="166"/>
      <c r="E32" s="166"/>
      <c r="F32" s="166"/>
      <c r="G32" s="166"/>
      <c r="H32" s="166"/>
      <c r="I32" s="166"/>
      <c r="J32" s="166"/>
      <c r="K32" s="166"/>
    </row>
  </sheetData>
  <protectedRanges>
    <protectedRange sqref="K12:K18" name="Rozstęp4_1_2_1"/>
    <protectedRange sqref="I12:I18" name="Rozstęp3_1_2_1"/>
    <protectedRange sqref="E12:G18" name="Rozstęp2_1_2_1"/>
  </protectedRanges>
  <mergeCells count="11">
    <mergeCell ref="B8:D8"/>
    <mergeCell ref="E8:J8"/>
    <mergeCell ref="D10:G10"/>
    <mergeCell ref="A19:E19"/>
    <mergeCell ref="A32:K32"/>
    <mergeCell ref="B1:D1"/>
    <mergeCell ref="F1:K1"/>
    <mergeCell ref="F2:H2"/>
    <mergeCell ref="B3:D7"/>
    <mergeCell ref="E5:J6"/>
    <mergeCell ref="E7:J7"/>
  </mergeCells>
  <conditionalFormatting sqref="E5 L5:M6">
    <cfRule type="expression" dxfId="129" priority="2">
      <formula>$E$5="Nie składamy oferty w zakresie przedmiotowego zadania"</formula>
    </cfRule>
  </conditionalFormatting>
  <conditionalFormatting sqref="E7 L7:M7">
    <cfRule type="expression" dxfId="12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67</v>
      </c>
      <c r="D10" s="164" t="str">
        <f ca="1">VLOOKUP(C10,Oferta!J41:K170,2)</f>
        <v>Lenalidomidum</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734</v>
      </c>
      <c r="C12" s="90" t="s">
        <v>476</v>
      </c>
      <c r="D12" s="90">
        <v>255</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27" priority="2">
      <formula>$E$5="Nie składamy oferty w zakresie przedmiotowego zadania"</formula>
    </cfRule>
  </conditionalFormatting>
  <conditionalFormatting sqref="E7 L7:M7">
    <cfRule type="expression" dxfId="12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68</v>
      </c>
      <c r="D10" s="164" t="str">
        <f ca="1">VLOOKUP(C10,Oferta!J41:K170,2)</f>
        <v>Lenvatinib</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735</v>
      </c>
      <c r="C12" s="90" t="s">
        <v>476</v>
      </c>
      <c r="D12" s="90">
        <v>18000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25" priority="2">
      <formula>$E$5="Nie składamy oferty w zakresie przedmiotowego zadania"</formula>
    </cfRule>
  </conditionalFormatting>
  <conditionalFormatting sqref="E7 L7:M7">
    <cfRule type="expression" dxfId="12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v>
      </c>
      <c r="D10" s="164" t="str">
        <f ca="1">VLOOKUP(C10,Oferta!J41:K170,2)</f>
        <v>Albumin 50</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28.5" x14ac:dyDescent="0.25">
      <c r="A12" s="89">
        <v>1</v>
      </c>
      <c r="B12" s="90" t="s">
        <v>484</v>
      </c>
      <c r="C12" s="90" t="s">
        <v>476</v>
      </c>
      <c r="D12" s="90">
        <v>13000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49" priority="2">
      <formula>$E$5="Nie składamy oferty w zakresie przedmiotowego zadania"</formula>
    </cfRule>
  </conditionalFormatting>
  <conditionalFormatting sqref="E7 L7:M7">
    <cfRule type="expression" dxfId="24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69</v>
      </c>
      <c r="D10" s="164" t="str">
        <f ca="1">VLOOKUP(C10,Oferta!J41:K170,2)</f>
        <v>Letermovir</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736</v>
      </c>
      <c r="C12" s="90" t="s">
        <v>476</v>
      </c>
      <c r="D12" s="90">
        <v>1400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737</v>
      </c>
      <c r="C13" s="90" t="s">
        <v>476</v>
      </c>
      <c r="D13" s="90">
        <v>1400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23" priority="2">
      <formula>$E$5="Nie składamy oferty w zakresie przedmiotowego zadania"</formula>
    </cfRule>
  </conditionalFormatting>
  <conditionalFormatting sqref="E7 L7:M7">
    <cfRule type="expression" dxfId="12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70</v>
      </c>
      <c r="D10" s="164" t="str">
        <f ca="1">VLOOKUP(C10,Oferta!J41:K170,2)</f>
        <v>Melphalan</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738</v>
      </c>
      <c r="C12" s="90" t="s">
        <v>476</v>
      </c>
      <c r="D12" s="90">
        <v>320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739</v>
      </c>
      <c r="C13" s="90" t="s">
        <v>476</v>
      </c>
      <c r="D13" s="90">
        <v>320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21" priority="2">
      <formula>$E$5="Nie składamy oferty w zakresie przedmiotowego zadania"</formula>
    </cfRule>
  </conditionalFormatting>
  <conditionalFormatting sqref="E7 L7:M7">
    <cfRule type="expression" dxfId="12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71</v>
      </c>
      <c r="D10" s="164" t="str">
        <f ca="1">VLOOKUP(C10,Oferta!J41:K170,2)</f>
        <v>Mesna</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740</v>
      </c>
      <c r="C12" s="90" t="s">
        <v>476</v>
      </c>
      <c r="D12" s="90">
        <v>10500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19" priority="2">
      <formula>$E$5="Nie składamy oferty w zakresie przedmiotowego zadania"</formula>
    </cfRule>
  </conditionalFormatting>
  <conditionalFormatting sqref="E7 L7:M7">
    <cfRule type="expression" dxfId="11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72</v>
      </c>
      <c r="D10" s="164" t="str">
        <f ca="1">VLOOKUP(C10,Oferta!J41:K170,2)</f>
        <v>Mitomycin</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741</v>
      </c>
      <c r="C12" s="90" t="s">
        <v>476</v>
      </c>
      <c r="D12" s="90">
        <v>35</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17" priority="2">
      <formula>$E$5="Nie składamy oferty w zakresie przedmiotowego zadania"</formula>
    </cfRule>
  </conditionalFormatting>
  <conditionalFormatting sqref="E7 L7:M7">
    <cfRule type="expression" dxfId="11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73</v>
      </c>
      <c r="D10" s="164" t="str">
        <f ca="1">VLOOKUP(C10,Oferta!J41:K170,2)</f>
        <v>Mitotane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742</v>
      </c>
      <c r="C12" s="90" t="s">
        <v>476</v>
      </c>
      <c r="D12" s="90">
        <v>76000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15" priority="2">
      <formula>$E$5="Nie składamy oferty w zakresie przedmiotowego zadania"</formula>
    </cfRule>
  </conditionalFormatting>
  <conditionalFormatting sqref="E7 L7:M7">
    <cfRule type="expression" dxfId="11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opLeftCell="A4"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74</v>
      </c>
      <c r="D10" s="164" t="str">
        <f ca="1">VLOOKUP(C10,Oferta!J41:K170,2)</f>
        <v>Narkotyki</v>
      </c>
      <c r="E10" s="164"/>
      <c r="F10" s="164"/>
      <c r="G10" s="164"/>
      <c r="H10" s="69">
        <f ca="1">SUMIF(F12:F1312,"Razem",H12:H1312)</f>
        <v>0</v>
      </c>
      <c r="I10" s="69"/>
      <c r="J10" s="69">
        <f ca="1">SUMIF(F12:F1312,"Razem",J12:J1312)</f>
        <v>0</v>
      </c>
      <c r="K10" s="69"/>
      <c r="L10" s="60">
        <f>SUM(L11:L1806)</f>
        <v>0</v>
      </c>
      <c r="M10" s="60">
        <f>COUNTIF(M12:M1806,0)</f>
        <v>0</v>
      </c>
      <c r="N10" s="60">
        <f>COUNTIF(N12:N1806,0)</f>
        <v>0</v>
      </c>
      <c r="O10" s="60">
        <f>COUNTIF(O12:O1806,0)</f>
        <v>0</v>
      </c>
      <c r="P10" s="60">
        <f>COUNTIF(P12:P1806,0)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SUM(M12:M1806)</f>
        <v>13</v>
      </c>
      <c r="N11" s="60">
        <f>SUM(N12:N1806)</f>
        <v>13</v>
      </c>
      <c r="O11" s="60">
        <f>SUM(O12:O1806)</f>
        <v>13</v>
      </c>
      <c r="P11" s="60">
        <f>SUM(P12:P1806)</f>
        <v>13</v>
      </c>
      <c r="Q11" s="60">
        <f>SUM(M11:P11)</f>
        <v>52</v>
      </c>
      <c r="R11" s="60">
        <f>SUM(R12:R1806)</f>
        <v>0</v>
      </c>
      <c r="S11" s="60">
        <f>SUM(S12:S1806)</f>
        <v>0</v>
      </c>
      <c r="T11" s="60">
        <f>SUM(T12:T1806)</f>
        <v>0</v>
      </c>
    </row>
    <row r="12" spans="1:30" s="73" customFormat="1" ht="14.25" x14ac:dyDescent="0.25">
      <c r="A12" s="89">
        <v>1</v>
      </c>
      <c r="B12" s="90" t="s">
        <v>743</v>
      </c>
      <c r="C12" s="90" t="s">
        <v>476</v>
      </c>
      <c r="D12" s="90">
        <v>600</v>
      </c>
      <c r="E12" s="91"/>
      <c r="F12" s="92"/>
      <c r="G12" s="93"/>
      <c r="H12" s="94">
        <f t="shared" ref="H12:H24" si="0">ROUND(D12*G12,2)</f>
        <v>0</v>
      </c>
      <c r="I12" s="95"/>
      <c r="J12" s="94">
        <f t="shared" ref="J12:J24" si="1">ROUND(H12*(1+I12),2)</f>
        <v>0</v>
      </c>
      <c r="K12" s="94"/>
      <c r="L12" s="96">
        <f t="shared" ref="L12:L24" si="2">IF(LEN(H12)-IFERROR(SEARCH(",",H12,1),LEN(H12))&gt;2,1,0)</f>
        <v>0</v>
      </c>
      <c r="M12" s="71">
        <f t="shared" ref="M12:O24" si="3">IF(ISBLANK(E12),1,0)</f>
        <v>1</v>
      </c>
      <c r="N12" s="71">
        <f t="shared" si="3"/>
        <v>1</v>
      </c>
      <c r="O12" s="71">
        <f t="shared" si="3"/>
        <v>1</v>
      </c>
      <c r="P12" s="71">
        <f t="shared" ref="P12:P24" si="4">IF(ISBLANK(I12),1,0)</f>
        <v>1</v>
      </c>
      <c r="Q12" s="71"/>
      <c r="R12" s="71">
        <f t="shared" ref="R12:R24" si="5">IF(ISNUMBER(H12),0,1)</f>
        <v>0</v>
      </c>
      <c r="S12" s="71">
        <f t="shared" ref="S12:S24" si="6">IF(I12=0.08,0,IF(I12=0.23,0,IF(I12=0.05,0,IF(I12=0,0,1))))</f>
        <v>0</v>
      </c>
      <c r="T12" s="70">
        <f t="shared" ref="T12:T24" si="7">IF(ISERROR(IF(LEN(G12)-FIND(",",G12)&gt;4,1,0)),0,IF(LEN(G12)-FIND(",",G12)&gt;4,1,0))</f>
        <v>0</v>
      </c>
      <c r="U12" s="71"/>
      <c r="V12" s="97"/>
      <c r="W12" s="72"/>
      <c r="X12" s="72"/>
      <c r="Y12" s="72"/>
      <c r="Z12" s="72"/>
      <c r="AA12" s="72"/>
      <c r="AB12" s="72"/>
      <c r="AC12" s="72"/>
      <c r="AD12" s="72"/>
    </row>
    <row r="13" spans="1:30" s="73" customFormat="1" ht="14.25" x14ac:dyDescent="0.25">
      <c r="A13" s="89">
        <v>2</v>
      </c>
      <c r="B13" s="90" t="s">
        <v>744</v>
      </c>
      <c r="C13" s="90" t="s">
        <v>476</v>
      </c>
      <c r="D13" s="90">
        <v>2700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745</v>
      </c>
      <c r="C14" s="90" t="s">
        <v>476</v>
      </c>
      <c r="D14" s="90">
        <v>2400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28.5" x14ac:dyDescent="0.25">
      <c r="A15" s="89">
        <v>4</v>
      </c>
      <c r="B15" s="90" t="s">
        <v>746</v>
      </c>
      <c r="C15" s="90" t="s">
        <v>505</v>
      </c>
      <c r="D15" s="90">
        <v>5</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747</v>
      </c>
      <c r="C16" s="90" t="s">
        <v>476</v>
      </c>
      <c r="D16" s="90">
        <v>5500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28.5" x14ac:dyDescent="0.25">
      <c r="A17" s="89">
        <v>6</v>
      </c>
      <c r="B17" s="90" t="s">
        <v>748</v>
      </c>
      <c r="C17" s="90" t="s">
        <v>476</v>
      </c>
      <c r="D17" s="90">
        <v>300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749</v>
      </c>
      <c r="C18" s="90" t="s">
        <v>476</v>
      </c>
      <c r="D18" s="90">
        <v>3000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750</v>
      </c>
      <c r="C19" s="90" t="s">
        <v>476</v>
      </c>
      <c r="D19" s="90">
        <v>3600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28.5" x14ac:dyDescent="0.25">
      <c r="A20" s="89">
        <v>9</v>
      </c>
      <c r="B20" s="90" t="s">
        <v>751</v>
      </c>
      <c r="C20" s="90" t="s">
        <v>476</v>
      </c>
      <c r="D20" s="90">
        <v>1200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42.75" x14ac:dyDescent="0.25">
      <c r="A21" s="89">
        <v>10</v>
      </c>
      <c r="B21" s="90" t="s">
        <v>752</v>
      </c>
      <c r="C21" s="90" t="s">
        <v>476</v>
      </c>
      <c r="D21" s="90">
        <v>30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28.5" x14ac:dyDescent="0.25">
      <c r="A22" s="89">
        <v>11</v>
      </c>
      <c r="B22" s="90" t="s">
        <v>753</v>
      </c>
      <c r="C22" s="90" t="s">
        <v>476</v>
      </c>
      <c r="D22" s="90">
        <v>300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42.75" x14ac:dyDescent="0.25">
      <c r="A23" s="89">
        <v>12</v>
      </c>
      <c r="B23" s="90" t="s">
        <v>754</v>
      </c>
      <c r="C23" s="90" t="s">
        <v>476</v>
      </c>
      <c r="D23" s="90">
        <v>900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755</v>
      </c>
      <c r="C24" s="90" t="s">
        <v>476</v>
      </c>
      <c r="D24" s="90">
        <v>50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21" customHeight="1" x14ac:dyDescent="0.25">
      <c r="A25" s="165"/>
      <c r="B25" s="165"/>
      <c r="C25" s="165"/>
      <c r="D25" s="165"/>
      <c r="E25" s="165"/>
      <c r="F25" s="98" t="s">
        <v>60</v>
      </c>
      <c r="G25" s="98" t="s">
        <v>61</v>
      </c>
      <c r="H25" s="99">
        <f ca="1">SUM(OFFSET($H$12,0,0,ROW()-12,1))</f>
        <v>0</v>
      </c>
      <c r="I25" s="100" t="s">
        <v>61</v>
      </c>
      <c r="J25" s="99">
        <f ca="1">SUM(OFFSET($J$12,0,0,ROW()-12,1))</f>
        <v>0</v>
      </c>
      <c r="K25" s="100" t="s">
        <v>61</v>
      </c>
      <c r="L25" s="88"/>
      <c r="M25" s="71"/>
      <c r="N25" s="71"/>
      <c r="O25" s="71"/>
      <c r="P25" s="71"/>
      <c r="Q25" s="71"/>
      <c r="R25" s="71"/>
      <c r="S25" s="71"/>
      <c r="T25" s="71"/>
      <c r="U25" s="71"/>
      <c r="V25" s="97"/>
      <c r="W25" s="72"/>
      <c r="X25" s="72"/>
      <c r="Y25" s="72"/>
      <c r="Z25" s="72"/>
      <c r="AA25" s="72"/>
      <c r="AB25" s="72"/>
      <c r="AC25" s="72"/>
      <c r="AD25" s="72"/>
    </row>
    <row r="26" spans="1:30" x14ac:dyDescent="0.25">
      <c r="A26" s="101" t="s">
        <v>62</v>
      </c>
      <c r="B26" s="102"/>
      <c r="C26" s="102"/>
      <c r="D26" s="102"/>
      <c r="E26" s="103"/>
      <c r="F26" s="104"/>
      <c r="G26" s="103"/>
      <c r="H26" s="103"/>
      <c r="I26" s="103"/>
      <c r="J26" s="103"/>
      <c r="K26" s="103"/>
      <c r="L26" s="88"/>
    </row>
    <row r="27" spans="1:30" x14ac:dyDescent="0.25">
      <c r="A27" s="102"/>
      <c r="B27" s="102"/>
      <c r="C27" s="102"/>
      <c r="D27" s="102"/>
      <c r="E27" s="103"/>
      <c r="F27" s="104"/>
      <c r="G27" s="103"/>
      <c r="H27" s="103"/>
      <c r="I27" s="103"/>
      <c r="J27" s="103"/>
      <c r="K27" s="103"/>
      <c r="L27" s="88"/>
    </row>
    <row r="28" spans="1:30" x14ac:dyDescent="0.25">
      <c r="A28" s="102" t="s">
        <v>63</v>
      </c>
      <c r="B28" s="102"/>
      <c r="C28" s="102"/>
      <c r="D28" s="102"/>
      <c r="E28" s="103"/>
      <c r="F28" s="104"/>
      <c r="G28" s="103"/>
      <c r="H28" s="103"/>
      <c r="I28" s="103"/>
      <c r="J28" s="103"/>
      <c r="K28" s="103"/>
      <c r="L28" s="88"/>
    </row>
    <row r="29" spans="1:30" x14ac:dyDescent="0.25">
      <c r="A29" s="101" t="s">
        <v>64</v>
      </c>
      <c r="B29" s="102"/>
      <c r="C29" s="102"/>
      <c r="D29" s="102"/>
      <c r="E29" s="103"/>
      <c r="F29" s="104"/>
      <c r="G29" s="103"/>
      <c r="H29" s="103"/>
      <c r="I29" s="103"/>
      <c r="J29" s="103"/>
      <c r="K29" s="103"/>
      <c r="L29" s="88"/>
    </row>
    <row r="30" spans="1:30" x14ac:dyDescent="0.25">
      <c r="A30" s="101" t="s">
        <v>84</v>
      </c>
      <c r="B30" s="102"/>
      <c r="C30" s="102"/>
      <c r="D30" s="102"/>
      <c r="E30" s="103"/>
      <c r="F30" s="104"/>
      <c r="G30" s="103"/>
      <c r="H30" s="103"/>
      <c r="I30" s="103"/>
      <c r="J30" s="103"/>
      <c r="K30" s="103"/>
      <c r="L30" s="88"/>
    </row>
    <row r="31" spans="1:30" x14ac:dyDescent="0.25">
      <c r="A31" s="105" t="s">
        <v>65</v>
      </c>
      <c r="B31" s="102"/>
      <c r="C31" s="102"/>
      <c r="D31" s="102"/>
      <c r="E31" s="103"/>
      <c r="F31" s="104"/>
      <c r="G31" s="103"/>
      <c r="H31" s="103"/>
      <c r="I31" s="103"/>
      <c r="J31" s="103"/>
      <c r="K31" s="103"/>
      <c r="L31" s="88"/>
    </row>
    <row r="32" spans="1:30" x14ac:dyDescent="0.25">
      <c r="A32" s="105" t="s">
        <v>66</v>
      </c>
      <c r="B32" s="102"/>
      <c r="C32" s="102"/>
      <c r="D32" s="102"/>
      <c r="E32" s="103"/>
      <c r="F32" s="104"/>
      <c r="G32" s="103"/>
      <c r="H32" s="103"/>
      <c r="I32" s="103"/>
      <c r="J32" s="103"/>
      <c r="K32" s="103"/>
      <c r="L32" s="88"/>
    </row>
    <row r="33" spans="1:12" x14ac:dyDescent="0.25">
      <c r="A33" s="102"/>
      <c r="B33" s="102"/>
      <c r="C33" s="102"/>
      <c r="D33" s="102"/>
      <c r="E33" s="103"/>
      <c r="F33" s="104"/>
      <c r="G33" s="103"/>
      <c r="H33" s="103"/>
      <c r="I33" s="103"/>
      <c r="J33" s="103"/>
      <c r="K33" s="103"/>
      <c r="L33" s="88"/>
    </row>
    <row r="34" spans="1:12" x14ac:dyDescent="0.25">
      <c r="A34" s="102" t="s">
        <v>67</v>
      </c>
      <c r="B34" s="102"/>
      <c r="C34" s="102"/>
      <c r="D34" s="102"/>
      <c r="E34" s="103"/>
      <c r="F34" s="104"/>
      <c r="G34" s="103"/>
      <c r="H34" s="103"/>
      <c r="I34" s="103"/>
      <c r="J34" s="103"/>
      <c r="K34" s="103"/>
      <c r="L34" s="88"/>
    </row>
    <row r="35" spans="1:12" x14ac:dyDescent="0.25">
      <c r="A35" s="102"/>
      <c r="B35" s="102"/>
      <c r="C35" s="102"/>
      <c r="D35" s="102"/>
      <c r="E35" s="103"/>
      <c r="F35" s="104"/>
      <c r="G35" s="103"/>
      <c r="H35" s="103"/>
      <c r="I35" s="103"/>
      <c r="J35" s="103"/>
      <c r="K35" s="103"/>
      <c r="L35" s="88"/>
    </row>
    <row r="36" spans="1:12" x14ac:dyDescent="0.25">
      <c r="A36" s="102" t="s">
        <v>68</v>
      </c>
      <c r="B36" s="102"/>
      <c r="C36" s="102"/>
      <c r="D36" s="102"/>
      <c r="E36" s="103"/>
      <c r="F36" s="104"/>
      <c r="G36" s="103"/>
      <c r="H36" s="103"/>
      <c r="I36" s="103"/>
      <c r="J36" s="103"/>
      <c r="K36" s="103"/>
    </row>
    <row r="37" spans="1:12" x14ac:dyDescent="0.25">
      <c r="A37" s="102"/>
      <c r="B37" s="102"/>
      <c r="C37" s="102"/>
      <c r="D37" s="102"/>
      <c r="E37" s="103"/>
      <c r="F37" s="104"/>
      <c r="G37" s="103"/>
      <c r="H37" s="103"/>
      <c r="I37" s="103"/>
      <c r="J37" s="103"/>
      <c r="K37" s="103"/>
    </row>
    <row r="38" spans="1:12" ht="66.75" customHeight="1" x14ac:dyDescent="0.25">
      <c r="A38" s="166" t="s">
        <v>85</v>
      </c>
      <c r="B38" s="166"/>
      <c r="C38" s="166"/>
      <c r="D38" s="166"/>
      <c r="E38" s="166"/>
      <c r="F38" s="166"/>
      <c r="G38" s="166"/>
      <c r="H38" s="166"/>
      <c r="I38" s="166"/>
      <c r="J38" s="166"/>
      <c r="K38" s="166"/>
    </row>
  </sheetData>
  <protectedRanges>
    <protectedRange sqref="K12:K24" name="Rozstęp4_1_2_1"/>
    <protectedRange sqref="I12:I24" name="Rozstęp3_1_2_1"/>
    <protectedRange sqref="E12:G24" name="Rozstęp2_1_2_1"/>
  </protectedRanges>
  <mergeCells count="11">
    <mergeCell ref="B8:D8"/>
    <mergeCell ref="E8:J8"/>
    <mergeCell ref="D10:G10"/>
    <mergeCell ref="A25:E25"/>
    <mergeCell ref="A38:K38"/>
    <mergeCell ref="B1:D1"/>
    <mergeCell ref="F1:K1"/>
    <mergeCell ref="F2:H2"/>
    <mergeCell ref="B3:D7"/>
    <mergeCell ref="E5:J6"/>
    <mergeCell ref="E7:J7"/>
  </mergeCells>
  <conditionalFormatting sqref="E5 L5:M6">
    <cfRule type="expression" dxfId="113" priority="2">
      <formula>$E$5="Nie składamy oferty w zakresie przedmiotowego zadania"</formula>
    </cfRule>
  </conditionalFormatting>
  <conditionalFormatting sqref="E7 L7:M7">
    <cfRule type="expression" dxfId="11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75</v>
      </c>
      <c r="D10" s="164" t="str">
        <f ca="1">VLOOKUP(C10,Oferta!J41:K170,2)</f>
        <v>Narkotyki 2</v>
      </c>
      <c r="E10" s="164"/>
      <c r="F10" s="164"/>
      <c r="G10" s="164"/>
      <c r="H10" s="69">
        <f ca="1">SUMIF(F12:F1305,"Razem",H12:H1305)</f>
        <v>0</v>
      </c>
      <c r="I10" s="69"/>
      <c r="J10" s="69">
        <f ca="1">SUMIF(F12:F1305,"Razem",J12:J1305)</f>
        <v>0</v>
      </c>
      <c r="K10" s="69"/>
      <c r="L10" s="60">
        <f>SUM(L11:L1799)</f>
        <v>0</v>
      </c>
      <c r="M10" s="60">
        <f>COUNTIF(M12:M1799,0)</f>
        <v>0</v>
      </c>
      <c r="N10" s="60">
        <f>COUNTIF(N12:N1799,0)</f>
        <v>0</v>
      </c>
      <c r="O10" s="60">
        <f>COUNTIF(O12:O1799,0)</f>
        <v>0</v>
      </c>
      <c r="P10" s="60">
        <f>COUNTIF(P12:P1799,0)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SUM(M12:M1799)</f>
        <v>6</v>
      </c>
      <c r="N11" s="60">
        <f>SUM(N12:N1799)</f>
        <v>6</v>
      </c>
      <c r="O11" s="60">
        <f>SUM(O12:O1799)</f>
        <v>6</v>
      </c>
      <c r="P11" s="60">
        <f>SUM(P12:P1799)</f>
        <v>6</v>
      </c>
      <c r="Q11" s="60">
        <f>SUM(M11:P11)</f>
        <v>24</v>
      </c>
      <c r="R11" s="60">
        <f>SUM(R12:R1799)</f>
        <v>0</v>
      </c>
      <c r="S11" s="60">
        <f>SUM(S12:S1799)</f>
        <v>0</v>
      </c>
      <c r="T11" s="60">
        <f>SUM(T12:T1799)</f>
        <v>0</v>
      </c>
    </row>
    <row r="12" spans="1:30" s="73" customFormat="1" ht="19.5" customHeight="1" x14ac:dyDescent="0.25">
      <c r="A12" s="89">
        <v>1</v>
      </c>
      <c r="B12" s="90" t="s">
        <v>756</v>
      </c>
      <c r="C12" s="90" t="s">
        <v>476</v>
      </c>
      <c r="D12" s="90">
        <v>12000</v>
      </c>
      <c r="E12" s="91"/>
      <c r="F12" s="92"/>
      <c r="G12" s="93"/>
      <c r="H12" s="94">
        <f t="shared" ref="H12:H17" si="0">ROUND(D12*G12,2)</f>
        <v>0</v>
      </c>
      <c r="I12" s="95"/>
      <c r="J12" s="94">
        <f t="shared" ref="J12:J17" si="1">ROUND(H12*(1+I12),2)</f>
        <v>0</v>
      </c>
      <c r="K12" s="94"/>
      <c r="L12" s="96">
        <f t="shared" ref="L12:L17" si="2">IF(LEN(H12)-IFERROR(SEARCH(",",H12,1),LEN(H12))&gt;2,1,0)</f>
        <v>0</v>
      </c>
      <c r="M12" s="71">
        <f t="shared" ref="M12:O17" si="3">IF(ISBLANK(E12),1,0)</f>
        <v>1</v>
      </c>
      <c r="N12" s="71">
        <f t="shared" si="3"/>
        <v>1</v>
      </c>
      <c r="O12" s="71">
        <f t="shared" si="3"/>
        <v>1</v>
      </c>
      <c r="P12" s="71">
        <f t="shared" ref="P12:P17" si="4">IF(ISBLANK(I12),1,0)</f>
        <v>1</v>
      </c>
      <c r="Q12" s="71"/>
      <c r="R12" s="71">
        <f t="shared" ref="R12:R17" si="5">IF(ISNUMBER(H12),0,1)</f>
        <v>0</v>
      </c>
      <c r="S12" s="71">
        <f t="shared" ref="S12:S17" si="6">IF(I12=0.08,0,IF(I12=0.23,0,IF(I12=0.05,0,IF(I12=0,0,1))))</f>
        <v>0</v>
      </c>
      <c r="T12" s="70">
        <f t="shared" ref="T12:T17" si="7">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757</v>
      </c>
      <c r="C13" s="90" t="s">
        <v>476</v>
      </c>
      <c r="D13" s="90">
        <v>3500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9.5" customHeight="1" x14ac:dyDescent="0.25">
      <c r="A14" s="89">
        <v>3</v>
      </c>
      <c r="B14" s="90" t="s">
        <v>758</v>
      </c>
      <c r="C14" s="90" t="s">
        <v>476</v>
      </c>
      <c r="D14" s="90">
        <v>13000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9.5" customHeight="1" x14ac:dyDescent="0.25">
      <c r="A15" s="89">
        <v>4</v>
      </c>
      <c r="B15" s="90" t="s">
        <v>759</v>
      </c>
      <c r="C15" s="90" t="s">
        <v>476</v>
      </c>
      <c r="D15" s="90">
        <v>4800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9.5" customHeight="1" x14ac:dyDescent="0.25">
      <c r="A16" s="89">
        <v>5</v>
      </c>
      <c r="B16" s="90" t="s">
        <v>760</v>
      </c>
      <c r="C16" s="90" t="s">
        <v>476</v>
      </c>
      <c r="D16" s="90">
        <v>800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9.5" customHeight="1" x14ac:dyDescent="0.25">
      <c r="A17" s="89">
        <v>6</v>
      </c>
      <c r="B17" s="90" t="s">
        <v>761</v>
      </c>
      <c r="C17" s="90" t="s">
        <v>476</v>
      </c>
      <c r="D17" s="90">
        <v>1000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1" customHeight="1" x14ac:dyDescent="0.25">
      <c r="A18" s="165"/>
      <c r="B18" s="165"/>
      <c r="C18" s="165"/>
      <c r="D18" s="165"/>
      <c r="E18" s="165"/>
      <c r="F18" s="98" t="s">
        <v>60</v>
      </c>
      <c r="G18" s="98" t="s">
        <v>61</v>
      </c>
      <c r="H18" s="99">
        <f ca="1">SUM(OFFSET($H$12,0,0,ROW()-12,1))</f>
        <v>0</v>
      </c>
      <c r="I18" s="100" t="s">
        <v>61</v>
      </c>
      <c r="J18" s="99">
        <f ca="1">SUM(OFFSET($J$12,0,0,ROW()-12,1))</f>
        <v>0</v>
      </c>
      <c r="K18" s="100" t="s">
        <v>61</v>
      </c>
      <c r="L18" s="88"/>
      <c r="M18" s="71"/>
      <c r="N18" s="71"/>
      <c r="O18" s="71"/>
      <c r="P18" s="71"/>
      <c r="Q18" s="71"/>
      <c r="R18" s="71"/>
      <c r="S18" s="71"/>
      <c r="T18" s="71"/>
      <c r="U18" s="71"/>
      <c r="V18" s="97"/>
      <c r="W18" s="72"/>
      <c r="X18" s="72"/>
      <c r="Y18" s="72"/>
      <c r="Z18" s="72"/>
      <c r="AA18" s="72"/>
      <c r="AB18" s="72"/>
      <c r="AC18" s="72"/>
      <c r="AD18" s="72"/>
    </row>
    <row r="19" spans="1:30" x14ac:dyDescent="0.25">
      <c r="A19" s="101" t="s">
        <v>62</v>
      </c>
      <c r="B19" s="102"/>
      <c r="C19" s="102"/>
      <c r="D19" s="102"/>
      <c r="E19" s="103"/>
      <c r="F19" s="104"/>
      <c r="G19" s="103"/>
      <c r="H19" s="103"/>
      <c r="I19" s="103"/>
      <c r="J19" s="103"/>
      <c r="K19" s="103"/>
      <c r="L19" s="88"/>
    </row>
    <row r="20" spans="1:30" x14ac:dyDescent="0.25">
      <c r="A20" s="102"/>
      <c r="B20" s="102"/>
      <c r="C20" s="102"/>
      <c r="D20" s="102"/>
      <c r="E20" s="103"/>
      <c r="F20" s="104"/>
      <c r="G20" s="103"/>
      <c r="H20" s="103"/>
      <c r="I20" s="103"/>
      <c r="J20" s="103"/>
      <c r="K20" s="103"/>
      <c r="L20" s="88"/>
    </row>
    <row r="21" spans="1:30" x14ac:dyDescent="0.25">
      <c r="A21" s="102" t="s">
        <v>63</v>
      </c>
      <c r="B21" s="102"/>
      <c r="C21" s="102"/>
      <c r="D21" s="102"/>
      <c r="E21" s="103"/>
      <c r="F21" s="104"/>
      <c r="G21" s="103"/>
      <c r="H21" s="103"/>
      <c r="I21" s="103"/>
      <c r="J21" s="103"/>
      <c r="K21" s="103"/>
      <c r="L21" s="88"/>
    </row>
    <row r="22" spans="1:30" x14ac:dyDescent="0.25">
      <c r="A22" s="101" t="s">
        <v>64</v>
      </c>
      <c r="B22" s="102"/>
      <c r="C22" s="102"/>
      <c r="D22" s="102"/>
      <c r="E22" s="103"/>
      <c r="F22" s="104"/>
      <c r="G22" s="103"/>
      <c r="H22" s="103"/>
      <c r="I22" s="103"/>
      <c r="J22" s="103"/>
      <c r="K22" s="103"/>
      <c r="L22" s="88"/>
    </row>
    <row r="23" spans="1:30" x14ac:dyDescent="0.25">
      <c r="A23" s="101" t="s">
        <v>84</v>
      </c>
      <c r="B23" s="102"/>
      <c r="C23" s="102"/>
      <c r="D23" s="102"/>
      <c r="E23" s="103"/>
      <c r="F23" s="104"/>
      <c r="G23" s="103"/>
      <c r="H23" s="103"/>
      <c r="I23" s="103"/>
      <c r="J23" s="103"/>
      <c r="K23" s="103"/>
      <c r="L23" s="88"/>
    </row>
    <row r="24" spans="1:30" x14ac:dyDescent="0.25">
      <c r="A24" s="105" t="s">
        <v>65</v>
      </c>
      <c r="B24" s="102"/>
      <c r="C24" s="102"/>
      <c r="D24" s="102"/>
      <c r="E24" s="103"/>
      <c r="F24" s="104"/>
      <c r="G24" s="103"/>
      <c r="H24" s="103"/>
      <c r="I24" s="103"/>
      <c r="J24" s="103"/>
      <c r="K24" s="103"/>
      <c r="L24" s="88"/>
    </row>
    <row r="25" spans="1:30" x14ac:dyDescent="0.25">
      <c r="A25" s="105" t="s">
        <v>66</v>
      </c>
      <c r="B25" s="102"/>
      <c r="C25" s="102"/>
      <c r="D25" s="102"/>
      <c r="E25" s="103"/>
      <c r="F25" s="104"/>
      <c r="G25" s="103"/>
      <c r="H25" s="103"/>
      <c r="I25" s="103"/>
      <c r="J25" s="103"/>
      <c r="K25" s="103"/>
      <c r="L25" s="88"/>
    </row>
    <row r="26" spans="1:30" x14ac:dyDescent="0.25">
      <c r="A26" s="102"/>
      <c r="B26" s="102"/>
      <c r="C26" s="102"/>
      <c r="D26" s="102"/>
      <c r="E26" s="103"/>
      <c r="F26" s="104"/>
      <c r="G26" s="103"/>
      <c r="H26" s="103"/>
      <c r="I26" s="103"/>
      <c r="J26" s="103"/>
      <c r="K26" s="103"/>
      <c r="L26" s="88"/>
    </row>
    <row r="27" spans="1:30" x14ac:dyDescent="0.25">
      <c r="A27" s="102" t="s">
        <v>67</v>
      </c>
      <c r="B27" s="102"/>
      <c r="C27" s="102"/>
      <c r="D27" s="102"/>
      <c r="E27" s="103"/>
      <c r="F27" s="104"/>
      <c r="G27" s="103"/>
      <c r="H27" s="103"/>
      <c r="I27" s="103"/>
      <c r="J27" s="103"/>
      <c r="K27" s="103"/>
      <c r="L27" s="88"/>
    </row>
    <row r="28" spans="1:30" x14ac:dyDescent="0.25">
      <c r="A28" s="102"/>
      <c r="B28" s="102"/>
      <c r="C28" s="102"/>
      <c r="D28" s="102"/>
      <c r="E28" s="103"/>
      <c r="F28" s="104"/>
      <c r="G28" s="103"/>
      <c r="H28" s="103"/>
      <c r="I28" s="103"/>
      <c r="J28" s="103"/>
      <c r="K28" s="103"/>
      <c r="L28" s="88"/>
    </row>
    <row r="29" spans="1:30" x14ac:dyDescent="0.25">
      <c r="A29" s="102" t="s">
        <v>68</v>
      </c>
      <c r="B29" s="102"/>
      <c r="C29" s="102"/>
      <c r="D29" s="102"/>
      <c r="E29" s="103"/>
      <c r="F29" s="104"/>
      <c r="G29" s="103"/>
      <c r="H29" s="103"/>
      <c r="I29" s="103"/>
      <c r="J29" s="103"/>
      <c r="K29" s="103"/>
    </row>
    <row r="30" spans="1:30" x14ac:dyDescent="0.25">
      <c r="A30" s="102"/>
      <c r="B30" s="102"/>
      <c r="C30" s="102"/>
      <c r="D30" s="102"/>
      <c r="E30" s="103"/>
      <c r="F30" s="104"/>
      <c r="G30" s="103"/>
      <c r="H30" s="103"/>
      <c r="I30" s="103"/>
      <c r="J30" s="103"/>
      <c r="K30" s="103"/>
    </row>
    <row r="31" spans="1:30" ht="66.75" customHeight="1" x14ac:dyDescent="0.25">
      <c r="A31" s="166" t="s">
        <v>85</v>
      </c>
      <c r="B31" s="166"/>
      <c r="C31" s="166"/>
      <c r="D31" s="166"/>
      <c r="E31" s="166"/>
      <c r="F31" s="166"/>
      <c r="G31" s="166"/>
      <c r="H31" s="166"/>
      <c r="I31" s="166"/>
      <c r="J31" s="166"/>
      <c r="K31" s="166"/>
    </row>
  </sheetData>
  <protectedRanges>
    <protectedRange sqref="K12:K17" name="Rozstęp4_1_2_1"/>
    <protectedRange sqref="I12:I17" name="Rozstęp3_1_2_1"/>
    <protectedRange sqref="E12:G17" name="Rozstęp2_1_2_1"/>
  </protectedRanges>
  <mergeCells count="11">
    <mergeCell ref="B8:D8"/>
    <mergeCell ref="E8:J8"/>
    <mergeCell ref="D10:G10"/>
    <mergeCell ref="A18:E18"/>
    <mergeCell ref="A31:K31"/>
    <mergeCell ref="B1:D1"/>
    <mergeCell ref="F1:K1"/>
    <mergeCell ref="F2:H2"/>
    <mergeCell ref="B3:D7"/>
    <mergeCell ref="E5:J6"/>
    <mergeCell ref="E7:J7"/>
  </mergeCells>
  <conditionalFormatting sqref="E5 L5:M6">
    <cfRule type="expression" dxfId="111" priority="2">
      <formula>$E$5="Nie składamy oferty w zakresie przedmiotowego zadania"</formula>
    </cfRule>
  </conditionalFormatting>
  <conditionalFormatting sqref="E7 L7:M7">
    <cfRule type="expression" dxfId="11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76</v>
      </c>
      <c r="D10" s="164" t="str">
        <f ca="1">VLOOKUP(C10,Oferta!J41:K170,2)</f>
        <v>Niraparib</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762</v>
      </c>
      <c r="C12" s="90" t="s">
        <v>487</v>
      </c>
      <c r="D12" s="90">
        <v>15680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09" priority="2">
      <formula>$E$5="Nie składamy oferty w zakresie przedmiotowego zadania"</formula>
    </cfRule>
  </conditionalFormatting>
  <conditionalFormatting sqref="E7 L7:M7">
    <cfRule type="expression" dxfId="10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D33" sqref="D33:D35"/>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77</v>
      </c>
      <c r="D10" s="164" t="str">
        <f ca="1">VLOOKUP(C10,Oferta!J41:K170,2)</f>
        <v>Octreotide</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4.25" x14ac:dyDescent="0.25">
      <c r="A12" s="89">
        <v>1</v>
      </c>
      <c r="B12" s="90" t="s">
        <v>1497</v>
      </c>
      <c r="C12" s="90" t="s">
        <v>476</v>
      </c>
      <c r="D12" s="90">
        <v>10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4.25" x14ac:dyDescent="0.25">
      <c r="A13" s="89">
        <v>2</v>
      </c>
      <c r="B13" s="90" t="s">
        <v>1498</v>
      </c>
      <c r="C13" s="90" t="s">
        <v>476</v>
      </c>
      <c r="D13" s="90">
        <v>400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107" priority="2">
      <formula>$E$5="Nie składamy oferty w zakresie przedmiotowego zadania"</formula>
    </cfRule>
  </conditionalFormatting>
  <conditionalFormatting sqref="E7 L7:M7">
    <cfRule type="expression" dxfId="10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78</v>
      </c>
      <c r="D10" s="164" t="str">
        <f ca="1">VLOOKUP(C10,Oferta!J41:K170,2)</f>
        <v>Ornithine aspartate</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763</v>
      </c>
      <c r="C12" s="90" t="s">
        <v>476</v>
      </c>
      <c r="D12" s="90">
        <v>10000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05" priority="2">
      <formula>$E$5="Nie składamy oferty w zakresie przedmiotowego zadania"</formula>
    </cfRule>
  </conditionalFormatting>
  <conditionalFormatting sqref="E7 L7:M7">
    <cfRule type="expression" dxfId="10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v>
      </c>
      <c r="D10" s="164" t="str">
        <f ca="1">VLOOKUP(C10,Oferta!J41:K170,2)</f>
        <v>Amikacin</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485</v>
      </c>
      <c r="C12" s="90" t="s">
        <v>476</v>
      </c>
      <c r="D12" s="90">
        <v>100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47" priority="2">
      <formula>$E$5="Nie składamy oferty w zakresie przedmiotowego zadania"</formula>
    </cfRule>
  </conditionalFormatting>
  <conditionalFormatting sqref="E7 L7:M7">
    <cfRule type="expression" dxfId="24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79</v>
      </c>
      <c r="D10" s="164" t="str">
        <f ca="1">VLOOKUP(C10,Oferta!J41:K170,2)</f>
        <v>Peginterferon</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9.5" customHeight="1" x14ac:dyDescent="0.25">
      <c r="A12" s="89">
        <v>1</v>
      </c>
      <c r="B12" s="90" t="s">
        <v>764</v>
      </c>
      <c r="C12" s="90" t="s">
        <v>476</v>
      </c>
      <c r="D12" s="90">
        <v>120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03" priority="2">
      <formula>$E$5="Nie składamy oferty w zakresie przedmiotowego zadania"</formula>
    </cfRule>
  </conditionalFormatting>
  <conditionalFormatting sqref="E7 L7:M7">
    <cfRule type="expression" dxfId="10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80</v>
      </c>
      <c r="D10" s="164" t="str">
        <f ca="1">VLOOKUP(C10,Oferta!J41:K170,2)</f>
        <v>Płyn Bretschneidera</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85.5" x14ac:dyDescent="0.25">
      <c r="A12" s="89">
        <v>1</v>
      </c>
      <c r="B12" s="90" t="s">
        <v>765</v>
      </c>
      <c r="C12" s="90" t="s">
        <v>505</v>
      </c>
      <c r="D12" s="90">
        <v>10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101" priority="2">
      <formula>$E$5="Nie składamy oferty w zakresie przedmiotowego zadania"</formula>
    </cfRule>
  </conditionalFormatting>
  <conditionalFormatting sqref="E7 L7:M7">
    <cfRule type="expression" dxfId="10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topLeftCell="A11"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81</v>
      </c>
      <c r="D10" s="164" t="str">
        <f ca="1">VLOOKUP(C10,Oferta!J41:K170,2)</f>
        <v>Płyny</v>
      </c>
      <c r="E10" s="164"/>
      <c r="F10" s="164"/>
      <c r="G10" s="164"/>
      <c r="H10" s="69">
        <f ca="1">SUMIF(F12:F1317,"Razem",H12:H1317)</f>
        <v>0</v>
      </c>
      <c r="I10" s="69"/>
      <c r="J10" s="69">
        <f ca="1">SUMIF(F12:F1317,"Razem",J12:J1317)</f>
        <v>0</v>
      </c>
      <c r="K10" s="69"/>
      <c r="L10" s="60">
        <f>SUM(L11:L1811)</f>
        <v>0</v>
      </c>
      <c r="M10" s="60">
        <f>COUNTIF(M12:M1811,0)</f>
        <v>0</v>
      </c>
      <c r="N10" s="60">
        <f>COUNTIF(N12:N1811,0)</f>
        <v>0</v>
      </c>
      <c r="O10" s="60">
        <f>COUNTIF(O12:O1811,0)</f>
        <v>0</v>
      </c>
      <c r="P10" s="60">
        <f>COUNTIF(P12:P1811,0)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SUM(M12:M1811)</f>
        <v>18</v>
      </c>
      <c r="N11" s="60">
        <f>SUM(N12:N1811)</f>
        <v>18</v>
      </c>
      <c r="O11" s="60">
        <f>SUM(O12:O1811)</f>
        <v>18</v>
      </c>
      <c r="P11" s="60">
        <f>SUM(P12:P1811)</f>
        <v>18</v>
      </c>
      <c r="Q11" s="60">
        <f>SUM(M11:P11)</f>
        <v>72</v>
      </c>
      <c r="R11" s="60">
        <f>SUM(R12:R1811)</f>
        <v>0</v>
      </c>
      <c r="S11" s="60">
        <f>SUM(S12:S1811)</f>
        <v>0</v>
      </c>
      <c r="T11" s="60">
        <f>SUM(T12:T1811)</f>
        <v>0</v>
      </c>
    </row>
    <row r="12" spans="1:30" s="73" customFormat="1" ht="42.75" x14ac:dyDescent="0.25">
      <c r="A12" s="89">
        <v>1</v>
      </c>
      <c r="B12" s="90" t="s">
        <v>766</v>
      </c>
      <c r="C12" s="90" t="s">
        <v>476</v>
      </c>
      <c r="D12" s="90">
        <v>22000</v>
      </c>
      <c r="E12" s="91"/>
      <c r="F12" s="92"/>
      <c r="G12" s="93"/>
      <c r="H12" s="94">
        <f t="shared" ref="H12:H29" si="0">ROUND(D12*G12,2)</f>
        <v>0</v>
      </c>
      <c r="I12" s="95"/>
      <c r="J12" s="94">
        <f t="shared" ref="J12:J29" si="1">ROUND(H12*(1+I12),2)</f>
        <v>0</v>
      </c>
      <c r="K12" s="94"/>
      <c r="L12" s="96">
        <f t="shared" ref="L12:L29" si="2">IF(LEN(H12)-IFERROR(SEARCH(",",H12,1),LEN(H12))&gt;2,1,0)</f>
        <v>0</v>
      </c>
      <c r="M12" s="71">
        <f t="shared" ref="M12:O27" si="3">IF(ISBLANK(E12),1,0)</f>
        <v>1</v>
      </c>
      <c r="N12" s="71">
        <f t="shared" si="3"/>
        <v>1</v>
      </c>
      <c r="O12" s="71">
        <f t="shared" si="3"/>
        <v>1</v>
      </c>
      <c r="P12" s="71">
        <f t="shared" ref="P12:P29" si="4">IF(ISBLANK(I12),1,0)</f>
        <v>1</v>
      </c>
      <c r="Q12" s="71"/>
      <c r="R12" s="71">
        <f t="shared" ref="R12:R29" si="5">IF(ISNUMBER(H12),0,1)</f>
        <v>0</v>
      </c>
      <c r="S12" s="71">
        <f t="shared" ref="S12:S29" si="6">IF(I12=0.08,0,IF(I12=0.23,0,IF(I12=0.05,0,IF(I12=0,0,1))))</f>
        <v>0</v>
      </c>
      <c r="T12" s="70">
        <f t="shared" ref="T12:T29" si="7">IF(ISERROR(IF(LEN(G12)-FIND(",",G12)&gt;4,1,0)),0,IF(LEN(G12)-FIND(",",G12)&gt;4,1,0))</f>
        <v>0</v>
      </c>
      <c r="U12" s="71"/>
      <c r="V12" s="97"/>
      <c r="W12" s="72"/>
      <c r="X12" s="72"/>
      <c r="Y12" s="72"/>
      <c r="Z12" s="72"/>
      <c r="AA12" s="72"/>
      <c r="AB12" s="72"/>
      <c r="AC12" s="72"/>
      <c r="AD12" s="72"/>
    </row>
    <row r="13" spans="1:30" s="73" customFormat="1" ht="57" x14ac:dyDescent="0.25">
      <c r="A13" s="89">
        <v>2</v>
      </c>
      <c r="B13" s="90" t="s">
        <v>767</v>
      </c>
      <c r="C13" s="90" t="s">
        <v>476</v>
      </c>
      <c r="D13" s="90">
        <v>3000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85.5" x14ac:dyDescent="0.25">
      <c r="A14" s="89">
        <v>3</v>
      </c>
      <c r="B14" s="90" t="s">
        <v>768</v>
      </c>
      <c r="C14" s="90" t="s">
        <v>505</v>
      </c>
      <c r="D14" s="90">
        <v>1200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42.75" x14ac:dyDescent="0.25">
      <c r="A15" s="89">
        <v>4</v>
      </c>
      <c r="B15" s="90" t="s">
        <v>769</v>
      </c>
      <c r="C15" s="90" t="s">
        <v>505</v>
      </c>
      <c r="D15" s="90">
        <v>120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57" x14ac:dyDescent="0.25">
      <c r="A16" s="89">
        <v>5</v>
      </c>
      <c r="B16" s="90" t="s">
        <v>770</v>
      </c>
      <c r="C16" s="90" t="s">
        <v>505</v>
      </c>
      <c r="D16" s="90">
        <v>120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85.5" x14ac:dyDescent="0.25">
      <c r="A17" s="89">
        <v>6</v>
      </c>
      <c r="B17" s="90" t="s">
        <v>771</v>
      </c>
      <c r="C17" s="90" t="s">
        <v>505</v>
      </c>
      <c r="D17" s="90">
        <v>60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85.5" x14ac:dyDescent="0.25">
      <c r="A18" s="89">
        <v>7</v>
      </c>
      <c r="B18" s="90" t="s">
        <v>772</v>
      </c>
      <c r="C18" s="90" t="s">
        <v>505</v>
      </c>
      <c r="D18" s="90">
        <v>36</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773</v>
      </c>
      <c r="C19" s="90" t="s">
        <v>476</v>
      </c>
      <c r="D19" s="90">
        <v>1000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774</v>
      </c>
      <c r="C20" s="90" t="s">
        <v>476</v>
      </c>
      <c r="D20" s="90">
        <v>18000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4.25" x14ac:dyDescent="0.25">
      <c r="A21" s="89">
        <v>10</v>
      </c>
      <c r="B21" s="90" t="s">
        <v>775</v>
      </c>
      <c r="C21" s="90" t="s">
        <v>476</v>
      </c>
      <c r="D21" s="90">
        <v>16000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4.25" x14ac:dyDescent="0.25">
      <c r="A22" s="89">
        <v>11</v>
      </c>
      <c r="B22" s="90" t="s">
        <v>776</v>
      </c>
      <c r="C22" s="90" t="s">
        <v>476</v>
      </c>
      <c r="D22" s="90">
        <v>15000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4.25" x14ac:dyDescent="0.25">
      <c r="A23" s="89">
        <v>12</v>
      </c>
      <c r="B23" s="90" t="s">
        <v>777</v>
      </c>
      <c r="C23" s="90" t="s">
        <v>476</v>
      </c>
      <c r="D23" s="90">
        <v>300000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778</v>
      </c>
      <c r="C24" s="90" t="s">
        <v>476</v>
      </c>
      <c r="D24" s="90">
        <v>12000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4.25" x14ac:dyDescent="0.25">
      <c r="A25" s="89">
        <v>14</v>
      </c>
      <c r="B25" s="90" t="s">
        <v>779</v>
      </c>
      <c r="C25" s="90" t="s">
        <v>476</v>
      </c>
      <c r="D25" s="90">
        <v>80000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4.25" x14ac:dyDescent="0.25">
      <c r="A26" s="89">
        <v>15</v>
      </c>
      <c r="B26" s="90" t="s">
        <v>780</v>
      </c>
      <c r="C26" s="90" t="s">
        <v>476</v>
      </c>
      <c r="D26" s="90">
        <v>4000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14.25" x14ac:dyDescent="0.25">
      <c r="A27" s="89">
        <v>16</v>
      </c>
      <c r="B27" s="90" t="s">
        <v>781</v>
      </c>
      <c r="C27" s="90" t="s">
        <v>476</v>
      </c>
      <c r="D27" s="90">
        <v>90000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4.25" x14ac:dyDescent="0.25">
      <c r="A28" s="89">
        <v>17</v>
      </c>
      <c r="B28" s="90" t="s">
        <v>782</v>
      </c>
      <c r="C28" s="90" t="s">
        <v>476</v>
      </c>
      <c r="D28" s="90">
        <v>11000</v>
      </c>
      <c r="E28" s="91"/>
      <c r="F28" s="92"/>
      <c r="G28" s="93"/>
      <c r="H28" s="94">
        <f t="shared" si="0"/>
        <v>0</v>
      </c>
      <c r="I28" s="95"/>
      <c r="J28" s="94">
        <f t="shared" si="1"/>
        <v>0</v>
      </c>
      <c r="K28" s="94"/>
      <c r="L28" s="96">
        <f t="shared" si="2"/>
        <v>0</v>
      </c>
      <c r="M28" s="71">
        <f t="shared" ref="M28:O29"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42.75" x14ac:dyDescent="0.25">
      <c r="A29" s="89">
        <v>18</v>
      </c>
      <c r="B29" s="90" t="s">
        <v>783</v>
      </c>
      <c r="C29" s="90" t="s">
        <v>476</v>
      </c>
      <c r="D29" s="90">
        <v>1200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21" customHeight="1" x14ac:dyDescent="0.25">
      <c r="A30" s="165"/>
      <c r="B30" s="165"/>
      <c r="C30" s="165"/>
      <c r="D30" s="165"/>
      <c r="E30" s="165"/>
      <c r="F30" s="98" t="s">
        <v>60</v>
      </c>
      <c r="G30" s="98" t="s">
        <v>61</v>
      </c>
      <c r="H30" s="99">
        <f ca="1">SUM(OFFSET($H$12,0,0,ROW()-12,1))</f>
        <v>0</v>
      </c>
      <c r="I30" s="100" t="s">
        <v>61</v>
      </c>
      <c r="J30" s="99">
        <f ca="1">SUM(OFFSET($J$12,0,0,ROW()-12,1))</f>
        <v>0</v>
      </c>
      <c r="K30" s="100" t="s">
        <v>61</v>
      </c>
      <c r="L30" s="88"/>
      <c r="M30" s="71"/>
      <c r="N30" s="71"/>
      <c r="O30" s="71"/>
      <c r="P30" s="71"/>
      <c r="Q30" s="71"/>
      <c r="R30" s="71"/>
      <c r="S30" s="71"/>
      <c r="T30" s="71"/>
      <c r="U30" s="71"/>
      <c r="V30" s="97"/>
      <c r="W30" s="72"/>
      <c r="X30" s="72"/>
      <c r="Y30" s="72"/>
      <c r="Z30" s="72"/>
      <c r="AA30" s="72"/>
      <c r="AB30" s="72"/>
      <c r="AC30" s="72"/>
      <c r="AD30" s="72"/>
    </row>
    <row r="31" spans="1:30" x14ac:dyDescent="0.25">
      <c r="A31" s="101" t="s">
        <v>62</v>
      </c>
      <c r="B31" s="102"/>
      <c r="C31" s="102"/>
      <c r="D31" s="102"/>
      <c r="E31" s="103"/>
      <c r="F31" s="104"/>
      <c r="G31" s="103"/>
      <c r="H31" s="103"/>
      <c r="I31" s="103"/>
      <c r="J31" s="103"/>
      <c r="K31" s="103"/>
      <c r="L31" s="88"/>
    </row>
    <row r="32" spans="1:30" x14ac:dyDescent="0.25">
      <c r="A32" s="102"/>
      <c r="B32" s="102"/>
      <c r="C32" s="102"/>
      <c r="D32" s="102"/>
      <c r="E32" s="103"/>
      <c r="F32" s="104"/>
      <c r="G32" s="103"/>
      <c r="H32" s="103"/>
      <c r="I32" s="103"/>
      <c r="J32" s="103"/>
      <c r="K32" s="103"/>
      <c r="L32" s="88"/>
    </row>
    <row r="33" spans="1:12" x14ac:dyDescent="0.25">
      <c r="A33" s="102" t="s">
        <v>63</v>
      </c>
      <c r="B33" s="102"/>
      <c r="C33" s="102"/>
      <c r="D33" s="102"/>
      <c r="E33" s="103"/>
      <c r="F33" s="104"/>
      <c r="G33" s="103"/>
      <c r="H33" s="103"/>
      <c r="I33" s="103"/>
      <c r="J33" s="103"/>
      <c r="K33" s="103"/>
      <c r="L33" s="88"/>
    </row>
    <row r="34" spans="1:12" x14ac:dyDescent="0.25">
      <c r="A34" s="101" t="s">
        <v>64</v>
      </c>
      <c r="B34" s="102"/>
      <c r="C34" s="102"/>
      <c r="D34" s="102"/>
      <c r="E34" s="103"/>
      <c r="F34" s="104"/>
      <c r="G34" s="103"/>
      <c r="H34" s="103"/>
      <c r="I34" s="103"/>
      <c r="J34" s="103"/>
      <c r="K34" s="103"/>
      <c r="L34" s="88"/>
    </row>
    <row r="35" spans="1:12" x14ac:dyDescent="0.25">
      <c r="A35" s="101" t="s">
        <v>84</v>
      </c>
      <c r="B35" s="102"/>
      <c r="C35" s="102"/>
      <c r="D35" s="102"/>
      <c r="E35" s="103"/>
      <c r="F35" s="104"/>
      <c r="G35" s="103"/>
      <c r="H35" s="103"/>
      <c r="I35" s="103"/>
      <c r="J35" s="103"/>
      <c r="K35" s="103"/>
      <c r="L35" s="88"/>
    </row>
    <row r="36" spans="1:12" x14ac:dyDescent="0.25">
      <c r="A36" s="105" t="s">
        <v>65</v>
      </c>
      <c r="B36" s="102"/>
      <c r="C36" s="102"/>
      <c r="D36" s="102"/>
      <c r="E36" s="103"/>
      <c r="F36" s="104"/>
      <c r="G36" s="103"/>
      <c r="H36" s="103"/>
      <c r="I36" s="103"/>
      <c r="J36" s="103"/>
      <c r="K36" s="103"/>
      <c r="L36" s="88"/>
    </row>
    <row r="37" spans="1:12" x14ac:dyDescent="0.25">
      <c r="A37" s="105" t="s">
        <v>66</v>
      </c>
      <c r="B37" s="102"/>
      <c r="C37" s="102"/>
      <c r="D37" s="102"/>
      <c r="E37" s="103"/>
      <c r="F37" s="104"/>
      <c r="G37" s="103"/>
      <c r="H37" s="103"/>
      <c r="I37" s="103"/>
      <c r="J37" s="103"/>
      <c r="K37" s="103"/>
      <c r="L37" s="88"/>
    </row>
    <row r="38" spans="1:12" x14ac:dyDescent="0.25">
      <c r="A38" s="102"/>
      <c r="B38" s="102"/>
      <c r="C38" s="102"/>
      <c r="D38" s="102"/>
      <c r="E38" s="103"/>
      <c r="F38" s="104"/>
      <c r="G38" s="103"/>
      <c r="H38" s="103"/>
      <c r="I38" s="103"/>
      <c r="J38" s="103"/>
      <c r="K38" s="103"/>
      <c r="L38" s="88"/>
    </row>
    <row r="39" spans="1:12" x14ac:dyDescent="0.25">
      <c r="A39" s="102" t="s">
        <v>67</v>
      </c>
      <c r="B39" s="102"/>
      <c r="C39" s="102"/>
      <c r="D39" s="102"/>
      <c r="E39" s="103"/>
      <c r="F39" s="104"/>
      <c r="G39" s="103"/>
      <c r="H39" s="103"/>
      <c r="I39" s="103"/>
      <c r="J39" s="103"/>
      <c r="K39" s="103"/>
      <c r="L39" s="88"/>
    </row>
    <row r="40" spans="1:12" x14ac:dyDescent="0.25">
      <c r="A40" s="102"/>
      <c r="B40" s="102"/>
      <c r="C40" s="102"/>
      <c r="D40" s="102"/>
      <c r="E40" s="103"/>
      <c r="F40" s="104"/>
      <c r="G40" s="103"/>
      <c r="H40" s="103"/>
      <c r="I40" s="103"/>
      <c r="J40" s="103"/>
      <c r="K40" s="103"/>
      <c r="L40" s="88"/>
    </row>
    <row r="41" spans="1:12" x14ac:dyDescent="0.25">
      <c r="A41" s="102" t="s">
        <v>68</v>
      </c>
      <c r="B41" s="102"/>
      <c r="C41" s="102"/>
      <c r="D41" s="102"/>
      <c r="E41" s="103"/>
      <c r="F41" s="104"/>
      <c r="G41" s="103"/>
      <c r="H41" s="103"/>
      <c r="I41" s="103"/>
      <c r="J41" s="103"/>
      <c r="K41" s="103"/>
    </row>
    <row r="42" spans="1:12" x14ac:dyDescent="0.25">
      <c r="A42" s="102"/>
      <c r="B42" s="102"/>
      <c r="C42" s="102"/>
      <c r="D42" s="102"/>
      <c r="E42" s="103"/>
      <c r="F42" s="104"/>
      <c r="G42" s="103"/>
      <c r="H42" s="103"/>
      <c r="I42" s="103"/>
      <c r="J42" s="103"/>
      <c r="K42" s="103"/>
    </row>
    <row r="43" spans="1:12" ht="66.75" customHeight="1" x14ac:dyDescent="0.25">
      <c r="A43" s="166" t="s">
        <v>85</v>
      </c>
      <c r="B43" s="166"/>
      <c r="C43" s="166"/>
      <c r="D43" s="166"/>
      <c r="E43" s="166"/>
      <c r="F43" s="166"/>
      <c r="G43" s="166"/>
      <c r="H43" s="166"/>
      <c r="I43" s="166"/>
      <c r="J43" s="166"/>
      <c r="K43" s="166"/>
    </row>
  </sheetData>
  <protectedRanges>
    <protectedRange sqref="K12:K29" name="Rozstęp4_1_2_1"/>
    <protectedRange sqref="I12:I29" name="Rozstęp3_1_2_1"/>
    <protectedRange sqref="E12:G29" name="Rozstęp2_1_2_1"/>
  </protectedRanges>
  <mergeCells count="11">
    <mergeCell ref="B8:D8"/>
    <mergeCell ref="E8:J8"/>
    <mergeCell ref="D10:G10"/>
    <mergeCell ref="A30:E30"/>
    <mergeCell ref="A43:K43"/>
    <mergeCell ref="B1:D1"/>
    <mergeCell ref="F1:K1"/>
    <mergeCell ref="F2:H2"/>
    <mergeCell ref="B3:D7"/>
    <mergeCell ref="E5:J6"/>
    <mergeCell ref="E7:J7"/>
  </mergeCells>
  <conditionalFormatting sqref="E5 L5:M6">
    <cfRule type="expression" dxfId="99" priority="2">
      <formula>$E$5="Nie składamy oferty w zakresie przedmiotowego zadania"</formula>
    </cfRule>
  </conditionalFormatting>
  <conditionalFormatting sqref="E7 L7:M7">
    <cfRule type="expression" dxfId="9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topLeftCell="A10"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82</v>
      </c>
      <c r="D10" s="164" t="str">
        <f ca="1">VLOOKUP(C10,Oferta!J41:K170,2)</f>
        <v>Płyny 2</v>
      </c>
      <c r="E10" s="164"/>
      <c r="F10" s="164"/>
      <c r="G10" s="164"/>
      <c r="H10" s="69">
        <f ca="1">SUMIF(F12:F1320,"Razem",H12:H1320)</f>
        <v>0</v>
      </c>
      <c r="I10" s="69"/>
      <c r="J10" s="69">
        <f ca="1">SUMIF(F12:F1320,"Razem",J12:J1320)</f>
        <v>0</v>
      </c>
      <c r="K10" s="69"/>
      <c r="L10" s="60">
        <f>SUM(L11:L1814)</f>
        <v>0</v>
      </c>
      <c r="M10" s="60">
        <f>COUNTIF(M12:M1814,0)</f>
        <v>0</v>
      </c>
      <c r="N10" s="60">
        <f>COUNTIF(N12:N1814,0)</f>
        <v>0</v>
      </c>
      <c r="O10" s="60">
        <f>COUNTIF(O12:O1814,0)</f>
        <v>0</v>
      </c>
      <c r="P10" s="60">
        <f>COUNTIF(P12:P1814,0)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SUM(M12:M1814)</f>
        <v>21</v>
      </c>
      <c r="N11" s="60">
        <f>SUM(N12:N1814)</f>
        <v>21</v>
      </c>
      <c r="O11" s="60">
        <f>SUM(O12:O1814)</f>
        <v>21</v>
      </c>
      <c r="P11" s="60">
        <f>SUM(P12:P1814)</f>
        <v>21</v>
      </c>
      <c r="Q11" s="60">
        <f>SUM(M11:P11)</f>
        <v>84</v>
      </c>
      <c r="R11" s="60">
        <f>SUM(R12:R1814)</f>
        <v>0</v>
      </c>
      <c r="S11" s="60">
        <f>SUM(S12:S1814)</f>
        <v>0</v>
      </c>
      <c r="T11" s="60">
        <f>SUM(T12:T1814)</f>
        <v>0</v>
      </c>
    </row>
    <row r="12" spans="1:30" s="73" customFormat="1" ht="14.25" x14ac:dyDescent="0.25">
      <c r="A12" s="89">
        <v>1</v>
      </c>
      <c r="B12" s="90" t="s">
        <v>784</v>
      </c>
      <c r="C12" s="90" t="s">
        <v>476</v>
      </c>
      <c r="D12" s="90">
        <v>3500</v>
      </c>
      <c r="E12" s="91"/>
      <c r="F12" s="92"/>
      <c r="G12" s="93"/>
      <c r="H12" s="94">
        <f t="shared" ref="H12:H32" si="0">ROUND(D12*G12,2)</f>
        <v>0</v>
      </c>
      <c r="I12" s="95"/>
      <c r="J12" s="94">
        <f t="shared" ref="J12:J32" si="1">ROUND(H12*(1+I12),2)</f>
        <v>0</v>
      </c>
      <c r="K12" s="94"/>
      <c r="L12" s="96">
        <f t="shared" ref="L12:L32" si="2">IF(LEN(H12)-IFERROR(SEARCH(",",H12,1),LEN(H12))&gt;2,1,0)</f>
        <v>0</v>
      </c>
      <c r="M12" s="71">
        <f t="shared" ref="M12:O27" si="3">IF(ISBLANK(E12),1,0)</f>
        <v>1</v>
      </c>
      <c r="N12" s="71">
        <f t="shared" si="3"/>
        <v>1</v>
      </c>
      <c r="O12" s="71">
        <f t="shared" si="3"/>
        <v>1</v>
      </c>
      <c r="P12" s="71">
        <f t="shared" ref="P12:P32" si="4">IF(ISBLANK(I12),1,0)</f>
        <v>1</v>
      </c>
      <c r="Q12" s="71"/>
      <c r="R12" s="71">
        <f t="shared" ref="R12:R32" si="5">IF(ISNUMBER(H12),0,1)</f>
        <v>0</v>
      </c>
      <c r="S12" s="71">
        <f t="shared" ref="S12:S32" si="6">IF(I12=0.08,0,IF(I12=0.23,0,IF(I12=0.05,0,IF(I12=0,0,1))))</f>
        <v>0</v>
      </c>
      <c r="T12" s="70">
        <f t="shared" ref="T12:T32" si="7">IF(ISERROR(IF(LEN(G12)-FIND(",",G12)&gt;4,1,0)),0,IF(LEN(G12)-FIND(",",G12)&gt;4,1,0))</f>
        <v>0</v>
      </c>
      <c r="U12" s="71"/>
      <c r="V12" s="97"/>
      <c r="W12" s="72"/>
      <c r="X12" s="72"/>
      <c r="Y12" s="72"/>
      <c r="Z12" s="72"/>
      <c r="AA12" s="72"/>
      <c r="AB12" s="72"/>
      <c r="AC12" s="72"/>
      <c r="AD12" s="72"/>
    </row>
    <row r="13" spans="1:30" s="73" customFormat="1" ht="14.25" x14ac:dyDescent="0.25">
      <c r="A13" s="89">
        <v>2</v>
      </c>
      <c r="B13" s="90" t="s">
        <v>785</v>
      </c>
      <c r="C13" s="90" t="s">
        <v>476</v>
      </c>
      <c r="D13" s="90">
        <v>10000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786</v>
      </c>
      <c r="C14" s="90" t="s">
        <v>476</v>
      </c>
      <c r="D14" s="90">
        <v>1000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787</v>
      </c>
      <c r="C15" s="90" t="s">
        <v>476</v>
      </c>
      <c r="D15" s="90">
        <v>3000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28.5" x14ac:dyDescent="0.25">
      <c r="A16" s="89">
        <v>5</v>
      </c>
      <c r="B16" s="90" t="s">
        <v>788</v>
      </c>
      <c r="C16" s="90" t="s">
        <v>476</v>
      </c>
      <c r="D16" s="90">
        <v>5000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28.5" x14ac:dyDescent="0.25">
      <c r="A17" s="89">
        <v>6</v>
      </c>
      <c r="B17" s="90" t="s">
        <v>789</v>
      </c>
      <c r="C17" s="90" t="s">
        <v>476</v>
      </c>
      <c r="D17" s="90">
        <v>100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8.5" x14ac:dyDescent="0.25">
      <c r="A18" s="89">
        <v>7</v>
      </c>
      <c r="B18" s="90" t="s">
        <v>790</v>
      </c>
      <c r="C18" s="90" t="s">
        <v>476</v>
      </c>
      <c r="D18" s="90">
        <v>9000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28.5" x14ac:dyDescent="0.25">
      <c r="A19" s="89">
        <v>8</v>
      </c>
      <c r="B19" s="90" t="s">
        <v>791</v>
      </c>
      <c r="C19" s="90" t="s">
        <v>476</v>
      </c>
      <c r="D19" s="90">
        <v>200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28.5" x14ac:dyDescent="0.25">
      <c r="A20" s="89">
        <v>9</v>
      </c>
      <c r="B20" s="90" t="s">
        <v>792</v>
      </c>
      <c r="C20" s="90" t="s">
        <v>476</v>
      </c>
      <c r="D20" s="90">
        <v>300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71.25" x14ac:dyDescent="0.25">
      <c r="A21" s="89">
        <v>10</v>
      </c>
      <c r="B21" s="90" t="s">
        <v>793</v>
      </c>
      <c r="C21" s="90" t="s">
        <v>505</v>
      </c>
      <c r="D21" s="90">
        <v>80000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28.5" x14ac:dyDescent="0.25">
      <c r="A22" s="89">
        <v>11</v>
      </c>
      <c r="B22" s="90" t="s">
        <v>794</v>
      </c>
      <c r="C22" s="90" t="s">
        <v>476</v>
      </c>
      <c r="D22" s="90">
        <v>50000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28.5" x14ac:dyDescent="0.25">
      <c r="A23" s="89">
        <v>12</v>
      </c>
      <c r="B23" s="90" t="s">
        <v>795</v>
      </c>
      <c r="C23" s="90" t="s">
        <v>476</v>
      </c>
      <c r="D23" s="90">
        <v>4000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28.5" x14ac:dyDescent="0.25">
      <c r="A24" s="89">
        <v>13</v>
      </c>
      <c r="B24" s="90" t="s">
        <v>796</v>
      </c>
      <c r="C24" s="90" t="s">
        <v>476</v>
      </c>
      <c r="D24" s="90">
        <v>600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4.25" x14ac:dyDescent="0.25">
      <c r="A25" s="89">
        <v>14</v>
      </c>
      <c r="B25" s="90" t="s">
        <v>797</v>
      </c>
      <c r="C25" s="90" t="s">
        <v>476</v>
      </c>
      <c r="D25" s="90">
        <v>60000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28.5" x14ac:dyDescent="0.25">
      <c r="A26" s="89">
        <v>15</v>
      </c>
      <c r="B26" s="90" t="s">
        <v>798</v>
      </c>
      <c r="C26" s="90" t="s">
        <v>476</v>
      </c>
      <c r="D26" s="90">
        <v>10000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28.5" x14ac:dyDescent="0.25">
      <c r="A27" s="89">
        <v>16</v>
      </c>
      <c r="B27" s="90" t="s">
        <v>799</v>
      </c>
      <c r="C27" s="90" t="s">
        <v>476</v>
      </c>
      <c r="D27" s="90">
        <v>6000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28.5" x14ac:dyDescent="0.25">
      <c r="A28" s="89">
        <v>17</v>
      </c>
      <c r="B28" s="90" t="s">
        <v>800</v>
      </c>
      <c r="C28" s="90" t="s">
        <v>476</v>
      </c>
      <c r="D28" s="90">
        <v>23000</v>
      </c>
      <c r="E28" s="91"/>
      <c r="F28" s="92"/>
      <c r="G28" s="93"/>
      <c r="H28" s="94">
        <f t="shared" si="0"/>
        <v>0</v>
      </c>
      <c r="I28" s="95"/>
      <c r="J28" s="94">
        <f t="shared" si="1"/>
        <v>0</v>
      </c>
      <c r="K28" s="94"/>
      <c r="L28" s="96">
        <f t="shared" si="2"/>
        <v>0</v>
      </c>
      <c r="M28" s="71">
        <f t="shared" ref="M28:O32"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28.5" x14ac:dyDescent="0.25">
      <c r="A29" s="89">
        <v>18</v>
      </c>
      <c r="B29" s="90" t="s">
        <v>801</v>
      </c>
      <c r="C29" s="90" t="s">
        <v>476</v>
      </c>
      <c r="D29" s="90">
        <v>30000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28.5" x14ac:dyDescent="0.25">
      <c r="A30" s="89">
        <v>19</v>
      </c>
      <c r="B30" s="90" t="s">
        <v>802</v>
      </c>
      <c r="C30" s="90" t="s">
        <v>476</v>
      </c>
      <c r="D30" s="90">
        <v>4000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28.5" x14ac:dyDescent="0.25">
      <c r="A31" s="89">
        <v>20</v>
      </c>
      <c r="B31" s="90" t="s">
        <v>803</v>
      </c>
      <c r="C31" s="90" t="s">
        <v>476</v>
      </c>
      <c r="D31" s="90">
        <v>4000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28.5" x14ac:dyDescent="0.25">
      <c r="A32" s="89">
        <v>21</v>
      </c>
      <c r="B32" s="90" t="s">
        <v>804</v>
      </c>
      <c r="C32" s="90" t="s">
        <v>476</v>
      </c>
      <c r="D32" s="90">
        <v>7000</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21" customHeight="1" x14ac:dyDescent="0.25">
      <c r="A33" s="165"/>
      <c r="B33" s="165"/>
      <c r="C33" s="165"/>
      <c r="D33" s="165"/>
      <c r="E33" s="165"/>
      <c r="F33" s="98" t="s">
        <v>60</v>
      </c>
      <c r="G33" s="98" t="s">
        <v>61</v>
      </c>
      <c r="H33" s="99">
        <f ca="1">SUM(OFFSET($H$12,0,0,ROW()-12,1))</f>
        <v>0</v>
      </c>
      <c r="I33" s="100" t="s">
        <v>61</v>
      </c>
      <c r="J33" s="99">
        <f ca="1">SUM(OFFSET($J$12,0,0,ROW()-12,1))</f>
        <v>0</v>
      </c>
      <c r="K33" s="100" t="s">
        <v>61</v>
      </c>
      <c r="L33" s="88"/>
      <c r="M33" s="71"/>
      <c r="N33" s="71"/>
      <c r="O33" s="71"/>
      <c r="P33" s="71"/>
      <c r="Q33" s="71"/>
      <c r="R33" s="71"/>
      <c r="S33" s="71"/>
      <c r="T33" s="71"/>
      <c r="U33" s="71"/>
      <c r="V33" s="97"/>
      <c r="W33" s="72"/>
      <c r="X33" s="72"/>
      <c r="Y33" s="72"/>
      <c r="Z33" s="72"/>
      <c r="AA33" s="72"/>
      <c r="AB33" s="72"/>
      <c r="AC33" s="72"/>
      <c r="AD33" s="72"/>
    </row>
    <row r="34" spans="1:30" x14ac:dyDescent="0.25">
      <c r="A34" s="101" t="s">
        <v>62</v>
      </c>
      <c r="B34" s="102"/>
      <c r="C34" s="102"/>
      <c r="D34" s="102"/>
      <c r="E34" s="103"/>
      <c r="F34" s="104"/>
      <c r="G34" s="103"/>
      <c r="H34" s="103"/>
      <c r="I34" s="103"/>
      <c r="J34" s="103"/>
      <c r="K34" s="103"/>
      <c r="L34" s="88"/>
    </row>
    <row r="35" spans="1:30" x14ac:dyDescent="0.25">
      <c r="A35" s="102"/>
      <c r="B35" s="102"/>
      <c r="C35" s="102"/>
      <c r="D35" s="102"/>
      <c r="E35" s="103"/>
      <c r="F35" s="104"/>
      <c r="G35" s="103"/>
      <c r="H35" s="103"/>
      <c r="I35" s="103"/>
      <c r="J35" s="103"/>
      <c r="K35" s="103"/>
      <c r="L35" s="88"/>
    </row>
    <row r="36" spans="1:30" x14ac:dyDescent="0.25">
      <c r="A36" s="102" t="s">
        <v>63</v>
      </c>
      <c r="B36" s="102"/>
      <c r="C36" s="102"/>
      <c r="D36" s="102"/>
      <c r="E36" s="103"/>
      <c r="F36" s="104"/>
      <c r="G36" s="103"/>
      <c r="H36" s="103"/>
      <c r="I36" s="103"/>
      <c r="J36" s="103"/>
      <c r="K36" s="103"/>
      <c r="L36" s="88"/>
    </row>
    <row r="37" spans="1:30" x14ac:dyDescent="0.25">
      <c r="A37" s="101" t="s">
        <v>64</v>
      </c>
      <c r="B37" s="102"/>
      <c r="C37" s="102"/>
      <c r="D37" s="102"/>
      <c r="E37" s="103"/>
      <c r="F37" s="104"/>
      <c r="G37" s="103"/>
      <c r="H37" s="103"/>
      <c r="I37" s="103"/>
      <c r="J37" s="103"/>
      <c r="K37" s="103"/>
      <c r="L37" s="88"/>
    </row>
    <row r="38" spans="1:30" x14ac:dyDescent="0.25">
      <c r="A38" s="101" t="s">
        <v>84</v>
      </c>
      <c r="B38" s="102"/>
      <c r="C38" s="102"/>
      <c r="D38" s="102"/>
      <c r="E38" s="103"/>
      <c r="F38" s="104"/>
      <c r="G38" s="103"/>
      <c r="H38" s="103"/>
      <c r="I38" s="103"/>
      <c r="J38" s="103"/>
      <c r="K38" s="103"/>
      <c r="L38" s="88"/>
    </row>
    <row r="39" spans="1:30" x14ac:dyDescent="0.25">
      <c r="A39" s="105" t="s">
        <v>65</v>
      </c>
      <c r="B39" s="102"/>
      <c r="C39" s="102"/>
      <c r="D39" s="102"/>
      <c r="E39" s="103"/>
      <c r="F39" s="104"/>
      <c r="G39" s="103"/>
      <c r="H39" s="103"/>
      <c r="I39" s="103"/>
      <c r="J39" s="103"/>
      <c r="K39" s="103"/>
      <c r="L39" s="88"/>
    </row>
    <row r="40" spans="1:30" x14ac:dyDescent="0.25">
      <c r="A40" s="105" t="s">
        <v>66</v>
      </c>
      <c r="B40" s="102"/>
      <c r="C40" s="102"/>
      <c r="D40" s="102"/>
      <c r="E40" s="103"/>
      <c r="F40" s="104"/>
      <c r="G40" s="103"/>
      <c r="H40" s="103"/>
      <c r="I40" s="103"/>
      <c r="J40" s="103"/>
      <c r="K40" s="103"/>
      <c r="L40" s="88"/>
    </row>
    <row r="41" spans="1:30" x14ac:dyDescent="0.25">
      <c r="A41" s="102"/>
      <c r="B41" s="102"/>
      <c r="C41" s="102"/>
      <c r="D41" s="102"/>
      <c r="E41" s="103"/>
      <c r="F41" s="104"/>
      <c r="G41" s="103"/>
      <c r="H41" s="103"/>
      <c r="I41" s="103"/>
      <c r="J41" s="103"/>
      <c r="K41" s="103"/>
      <c r="L41" s="88"/>
    </row>
    <row r="42" spans="1:30" x14ac:dyDescent="0.25">
      <c r="A42" s="102" t="s">
        <v>67</v>
      </c>
      <c r="B42" s="102"/>
      <c r="C42" s="102"/>
      <c r="D42" s="102"/>
      <c r="E42" s="103"/>
      <c r="F42" s="104"/>
      <c r="G42" s="103"/>
      <c r="H42" s="103"/>
      <c r="I42" s="103"/>
      <c r="J42" s="103"/>
      <c r="K42" s="103"/>
      <c r="L42" s="88"/>
    </row>
    <row r="43" spans="1:30" x14ac:dyDescent="0.25">
      <c r="A43" s="102"/>
      <c r="B43" s="102"/>
      <c r="C43" s="102"/>
      <c r="D43" s="102"/>
      <c r="E43" s="103"/>
      <c r="F43" s="104"/>
      <c r="G43" s="103"/>
      <c r="H43" s="103"/>
      <c r="I43" s="103"/>
      <c r="J43" s="103"/>
      <c r="K43" s="103"/>
      <c r="L43" s="88"/>
    </row>
    <row r="44" spans="1:30" x14ac:dyDescent="0.25">
      <c r="A44" s="102" t="s">
        <v>68</v>
      </c>
      <c r="B44" s="102"/>
      <c r="C44" s="102"/>
      <c r="D44" s="102"/>
      <c r="E44" s="103"/>
      <c r="F44" s="104"/>
      <c r="G44" s="103"/>
      <c r="H44" s="103"/>
      <c r="I44" s="103"/>
      <c r="J44" s="103"/>
      <c r="K44" s="103"/>
    </row>
    <row r="45" spans="1:30" x14ac:dyDescent="0.25">
      <c r="A45" s="102"/>
      <c r="B45" s="102"/>
      <c r="C45" s="102"/>
      <c r="D45" s="102"/>
      <c r="E45" s="103"/>
      <c r="F45" s="104"/>
      <c r="G45" s="103"/>
      <c r="H45" s="103"/>
      <c r="I45" s="103"/>
      <c r="J45" s="103"/>
      <c r="K45" s="103"/>
    </row>
    <row r="46" spans="1:30" ht="66.75" customHeight="1" x14ac:dyDescent="0.25">
      <c r="A46" s="166" t="s">
        <v>85</v>
      </c>
      <c r="B46" s="166"/>
      <c r="C46" s="166"/>
      <c r="D46" s="166"/>
      <c r="E46" s="166"/>
      <c r="F46" s="166"/>
      <c r="G46" s="166"/>
      <c r="H46" s="166"/>
      <c r="I46" s="166"/>
      <c r="J46" s="166"/>
      <c r="K46" s="166"/>
    </row>
  </sheetData>
  <protectedRanges>
    <protectedRange sqref="K12:K32" name="Rozstęp4_1_2_1"/>
    <protectedRange sqref="I12:I32" name="Rozstęp3_1_2_1"/>
    <protectedRange sqref="E12:G32" name="Rozstęp2_1_2_1"/>
  </protectedRanges>
  <mergeCells count="11">
    <mergeCell ref="B8:D8"/>
    <mergeCell ref="E8:J8"/>
    <mergeCell ref="D10:G10"/>
    <mergeCell ref="A33:E33"/>
    <mergeCell ref="A46:K46"/>
    <mergeCell ref="B1:D1"/>
    <mergeCell ref="F1:K1"/>
    <mergeCell ref="F2:H2"/>
    <mergeCell ref="B3:D7"/>
    <mergeCell ref="E5:J6"/>
    <mergeCell ref="E7:J7"/>
  </mergeCells>
  <conditionalFormatting sqref="E5 L5:M6">
    <cfRule type="expression" dxfId="97" priority="2">
      <formula>$E$5="Nie składamy oferty w zakresie przedmiotowego zadania"</formula>
    </cfRule>
  </conditionalFormatting>
  <conditionalFormatting sqref="E7 L7:M7">
    <cfRule type="expression" dxfId="9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opLeftCell="A5"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83</v>
      </c>
      <c r="D10" s="164" t="str">
        <f ca="1">VLOOKUP(C10,Oferta!J41:K170,2)</f>
        <v>Podaż diet</v>
      </c>
      <c r="E10" s="164"/>
      <c r="F10" s="164"/>
      <c r="G10" s="164"/>
      <c r="H10" s="69">
        <f ca="1">SUMIF(F12:F1302,"Razem",H12:H1302)</f>
        <v>0</v>
      </c>
      <c r="I10" s="69"/>
      <c r="J10" s="69">
        <f ca="1">SUMIF(F12:F1302,"Razem",J12:J1302)</f>
        <v>0</v>
      </c>
      <c r="K10" s="69"/>
      <c r="L10" s="60">
        <f>SUM(L11:L1796)</f>
        <v>0</v>
      </c>
      <c r="M10" s="60">
        <f>COUNTIF(M12:M1796,0)</f>
        <v>0</v>
      </c>
      <c r="N10" s="60">
        <f>COUNTIF(N12:N1796,0)</f>
        <v>0</v>
      </c>
      <c r="O10" s="60">
        <f>COUNTIF(O12:O1796,0)</f>
        <v>0</v>
      </c>
      <c r="P10" s="60">
        <f>COUNTIF(P12:P1796,0)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SUM(M12:M1796)</f>
        <v>3</v>
      </c>
      <c r="N11" s="60">
        <f>SUM(N12:N1796)</f>
        <v>3</v>
      </c>
      <c r="O11" s="60">
        <f>SUM(O12:O1796)</f>
        <v>3</v>
      </c>
      <c r="P11" s="60">
        <f>SUM(P12:P1796)</f>
        <v>3</v>
      </c>
      <c r="Q11" s="60">
        <f>SUM(M11:P11)</f>
        <v>12</v>
      </c>
      <c r="R11" s="60">
        <f>SUM(R12:R1796)</f>
        <v>0</v>
      </c>
      <c r="S11" s="60">
        <f>SUM(S12:S1796)</f>
        <v>0</v>
      </c>
      <c r="T11" s="60">
        <f>SUM(T12:T1796)</f>
        <v>0</v>
      </c>
    </row>
    <row r="12" spans="1:30" s="73" customFormat="1" ht="28.5" x14ac:dyDescent="0.25">
      <c r="A12" s="89">
        <v>1</v>
      </c>
      <c r="B12" s="90" t="s">
        <v>805</v>
      </c>
      <c r="C12" s="90" t="s">
        <v>476</v>
      </c>
      <c r="D12" s="90">
        <v>500</v>
      </c>
      <c r="E12" s="91"/>
      <c r="F12" s="92"/>
      <c r="G12" s="93"/>
      <c r="H12" s="94">
        <f>ROUND(D12*G12,2)</f>
        <v>0</v>
      </c>
      <c r="I12" s="95"/>
      <c r="J12" s="94">
        <f>ROUND(H12*(1+I12),2)</f>
        <v>0</v>
      </c>
      <c r="K12" s="94"/>
      <c r="L12" s="96">
        <f>IF(LEN(H12)-IFERROR(SEARCH(",",H12,1),LEN(H12))&gt;2,1,0)</f>
        <v>0</v>
      </c>
      <c r="M12" s="71">
        <f t="shared" ref="M12:O14"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70.75" x14ac:dyDescent="0.25">
      <c r="A13" s="89">
        <v>2</v>
      </c>
      <c r="B13" s="90" t="s">
        <v>806</v>
      </c>
      <c r="C13" s="90" t="s">
        <v>649</v>
      </c>
      <c r="D13" s="90">
        <v>21</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85.5" x14ac:dyDescent="0.25">
      <c r="A14" s="89">
        <v>3</v>
      </c>
      <c r="B14" s="90" t="s">
        <v>807</v>
      </c>
      <c r="C14" s="90" t="s">
        <v>476</v>
      </c>
      <c r="D14" s="90">
        <v>2500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21" customHeight="1" x14ac:dyDescent="0.25">
      <c r="A15" s="165"/>
      <c r="B15" s="165"/>
      <c r="C15" s="165"/>
      <c r="D15" s="165"/>
      <c r="E15" s="165"/>
      <c r="F15" s="98" t="s">
        <v>60</v>
      </c>
      <c r="G15" s="98" t="s">
        <v>61</v>
      </c>
      <c r="H15" s="99">
        <f ca="1">SUM(OFFSET($H$12,0,0,ROW()-12,1))</f>
        <v>0</v>
      </c>
      <c r="I15" s="100" t="s">
        <v>61</v>
      </c>
      <c r="J15" s="99">
        <f ca="1">SUM(OFFSET($J$12,0,0,ROW()-12,1))</f>
        <v>0</v>
      </c>
      <c r="K15" s="100" t="s">
        <v>61</v>
      </c>
      <c r="L15" s="88"/>
      <c r="M15" s="71"/>
      <c r="N15" s="71"/>
      <c r="O15" s="71"/>
      <c r="P15" s="71"/>
      <c r="Q15" s="71"/>
      <c r="R15" s="71"/>
      <c r="S15" s="71"/>
      <c r="T15" s="71"/>
      <c r="U15" s="71"/>
      <c r="V15" s="97"/>
      <c r="W15" s="72"/>
      <c r="X15" s="72"/>
      <c r="Y15" s="72"/>
      <c r="Z15" s="72"/>
      <c r="AA15" s="72"/>
      <c r="AB15" s="72"/>
      <c r="AC15" s="72"/>
      <c r="AD15" s="72"/>
    </row>
    <row r="16" spans="1:30" x14ac:dyDescent="0.25">
      <c r="A16" s="101" t="s">
        <v>62</v>
      </c>
      <c r="B16" s="102"/>
      <c r="C16" s="102"/>
      <c r="D16" s="102"/>
      <c r="E16" s="103"/>
      <c r="F16" s="104"/>
      <c r="G16" s="103"/>
      <c r="H16" s="103"/>
      <c r="I16" s="103"/>
      <c r="J16" s="103"/>
      <c r="K16" s="103"/>
      <c r="L16" s="88"/>
    </row>
    <row r="17" spans="1:12" x14ac:dyDescent="0.25">
      <c r="A17" s="102"/>
      <c r="B17" s="102"/>
      <c r="C17" s="102"/>
      <c r="D17" s="102"/>
      <c r="E17" s="103"/>
      <c r="F17" s="104"/>
      <c r="G17" s="103"/>
      <c r="H17" s="103"/>
      <c r="I17" s="103"/>
      <c r="J17" s="103"/>
      <c r="K17" s="103"/>
      <c r="L17" s="88"/>
    </row>
    <row r="18" spans="1:12" x14ac:dyDescent="0.25">
      <c r="A18" s="102" t="s">
        <v>63</v>
      </c>
      <c r="B18" s="102"/>
      <c r="C18" s="102"/>
      <c r="D18" s="102"/>
      <c r="E18" s="103"/>
      <c r="F18" s="104"/>
      <c r="G18" s="103"/>
      <c r="H18" s="103"/>
      <c r="I18" s="103"/>
      <c r="J18" s="103"/>
      <c r="K18" s="103"/>
      <c r="L18" s="88"/>
    </row>
    <row r="19" spans="1:12" x14ac:dyDescent="0.25">
      <c r="A19" s="101" t="s">
        <v>64</v>
      </c>
      <c r="B19" s="102"/>
      <c r="C19" s="102"/>
      <c r="D19" s="102"/>
      <c r="E19" s="103"/>
      <c r="F19" s="104"/>
      <c r="G19" s="103"/>
      <c r="H19" s="103"/>
      <c r="I19" s="103"/>
      <c r="J19" s="103"/>
      <c r="K19" s="103"/>
      <c r="L19" s="88"/>
    </row>
    <row r="20" spans="1:12" x14ac:dyDescent="0.25">
      <c r="A20" s="101" t="s">
        <v>84</v>
      </c>
      <c r="B20" s="102"/>
      <c r="C20" s="102"/>
      <c r="D20" s="102"/>
      <c r="E20" s="103"/>
      <c r="F20" s="104"/>
      <c r="G20" s="103"/>
      <c r="H20" s="103"/>
      <c r="I20" s="103"/>
      <c r="J20" s="103"/>
      <c r="K20" s="103"/>
      <c r="L20" s="88"/>
    </row>
    <row r="21" spans="1:12" x14ac:dyDescent="0.25">
      <c r="A21" s="105" t="s">
        <v>65</v>
      </c>
      <c r="B21" s="102"/>
      <c r="C21" s="102"/>
      <c r="D21" s="102"/>
      <c r="E21" s="103"/>
      <c r="F21" s="104"/>
      <c r="G21" s="103"/>
      <c r="H21" s="103"/>
      <c r="I21" s="103"/>
      <c r="J21" s="103"/>
      <c r="K21" s="103"/>
      <c r="L21" s="88"/>
    </row>
    <row r="22" spans="1:12" x14ac:dyDescent="0.25">
      <c r="A22" s="105" t="s">
        <v>66</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67</v>
      </c>
      <c r="B24" s="102"/>
      <c r="C24" s="102"/>
      <c r="D24" s="102"/>
      <c r="E24" s="103"/>
      <c r="F24" s="104"/>
      <c r="G24" s="103"/>
      <c r="H24" s="103"/>
      <c r="I24" s="103"/>
      <c r="J24" s="103"/>
      <c r="K24" s="103"/>
      <c r="L24" s="88"/>
    </row>
    <row r="25" spans="1:12" x14ac:dyDescent="0.25">
      <c r="A25" s="102"/>
      <c r="B25" s="102"/>
      <c r="C25" s="102"/>
      <c r="D25" s="102"/>
      <c r="E25" s="103"/>
      <c r="F25" s="104"/>
      <c r="G25" s="103"/>
      <c r="H25" s="103"/>
      <c r="I25" s="103"/>
      <c r="J25" s="103"/>
      <c r="K25" s="103"/>
      <c r="L25" s="88"/>
    </row>
    <row r="26" spans="1:12" x14ac:dyDescent="0.25">
      <c r="A26" s="102" t="s">
        <v>68</v>
      </c>
      <c r="B26" s="102"/>
      <c r="C26" s="102"/>
      <c r="D26" s="102"/>
      <c r="E26" s="103"/>
      <c r="F26" s="104"/>
      <c r="G26" s="103"/>
      <c r="H26" s="103"/>
      <c r="I26" s="103"/>
      <c r="J26" s="103"/>
      <c r="K26" s="103"/>
    </row>
    <row r="27" spans="1:12" x14ac:dyDescent="0.25">
      <c r="A27" s="102"/>
      <c r="B27" s="102"/>
      <c r="C27" s="102"/>
      <c r="D27" s="102"/>
      <c r="E27" s="103"/>
      <c r="F27" s="104"/>
      <c r="G27" s="103"/>
      <c r="H27" s="103"/>
      <c r="I27" s="103"/>
      <c r="J27" s="103"/>
      <c r="K27" s="103"/>
    </row>
    <row r="28" spans="1:12" ht="66.75" customHeight="1" x14ac:dyDescent="0.25">
      <c r="A28" s="166" t="s">
        <v>85</v>
      </c>
      <c r="B28" s="166"/>
      <c r="C28" s="166"/>
      <c r="D28" s="166"/>
      <c r="E28" s="166"/>
      <c r="F28" s="166"/>
      <c r="G28" s="166"/>
      <c r="H28" s="166"/>
      <c r="I28" s="166"/>
      <c r="J28" s="166"/>
      <c r="K28" s="166"/>
    </row>
  </sheetData>
  <protectedRanges>
    <protectedRange sqref="K12:K14" name="Rozstęp4_1_2_1"/>
    <protectedRange sqref="I12:I14" name="Rozstęp3_1_2_1"/>
    <protectedRange sqref="E12:G14" name="Rozstęp2_1_2_1"/>
  </protectedRanges>
  <mergeCells count="11">
    <mergeCell ref="B8:D8"/>
    <mergeCell ref="E8:J8"/>
    <mergeCell ref="D10:G10"/>
    <mergeCell ref="A15:E15"/>
    <mergeCell ref="A28:K28"/>
    <mergeCell ref="B1:D1"/>
    <mergeCell ref="F1:K1"/>
    <mergeCell ref="F2:H2"/>
    <mergeCell ref="B3:D7"/>
    <mergeCell ref="E5:J6"/>
    <mergeCell ref="E7:J7"/>
  </mergeCells>
  <conditionalFormatting sqref="E5 L5:M6">
    <cfRule type="expression" dxfId="95" priority="2">
      <formula>$E$5="Nie składamy oferty w zakresie przedmiotowego zadania"</formula>
    </cfRule>
  </conditionalFormatting>
  <conditionalFormatting sqref="E7 L7:M7">
    <cfRule type="expression" dxfId="9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84</v>
      </c>
      <c r="D10" s="164" t="str">
        <f ca="1">VLOOKUP(C10,Oferta!J41:K170,2)</f>
        <v>Remifentanyl</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808</v>
      </c>
      <c r="C12" s="90" t="s">
        <v>476</v>
      </c>
      <c r="D12" s="90">
        <v>120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809</v>
      </c>
      <c r="C13" s="90" t="s">
        <v>476</v>
      </c>
      <c r="D13" s="90">
        <v>120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93" priority="2">
      <formula>$E$5="Nie składamy oferty w zakresie przedmiotowego zadania"</formula>
    </cfRule>
  </conditionalFormatting>
  <conditionalFormatting sqref="E7 L7:M7">
    <cfRule type="expression" dxfId="9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B12" sqref="B12:D12"/>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85</v>
      </c>
      <c r="D10" s="164" t="str">
        <f ca="1">VLOOKUP(C10,Oferta!J41:K170,2)</f>
        <v>Rituximab</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14.25" x14ac:dyDescent="0.25">
      <c r="A12" s="89">
        <v>1</v>
      </c>
      <c r="B12" s="90" t="s">
        <v>1500</v>
      </c>
      <c r="C12" s="90" t="s">
        <v>476</v>
      </c>
      <c r="D12" s="90">
        <v>6000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91" priority="2">
      <formula>$E$5="Nie składamy oferty w zakresie przedmiotowego zadania"</formula>
    </cfRule>
  </conditionalFormatting>
  <conditionalFormatting sqref="E7 L7:M7">
    <cfRule type="expression" dxfId="9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86</v>
      </c>
      <c r="D10" s="164" t="str">
        <f ca="1">VLOOKUP(C10,Oferta!J41:K170,2)</f>
        <v>Roztwór do płukania jamy ustnej</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71.25" x14ac:dyDescent="0.25">
      <c r="A12" s="89">
        <v>1</v>
      </c>
      <c r="B12" s="90" t="s">
        <v>810</v>
      </c>
      <c r="C12" s="90" t="s">
        <v>505</v>
      </c>
      <c r="D12" s="90">
        <v>30</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89" priority="2">
      <formula>$E$5="Nie składamy oferty w zakresie przedmiotowego zadania"</formula>
    </cfRule>
  </conditionalFormatting>
  <conditionalFormatting sqref="E7 L7:M7">
    <cfRule type="expression" dxfId="8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4"/>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87</v>
      </c>
      <c r="D10" s="164" t="str">
        <f ca="1">VLOOKUP(C10,Oferta!J41:K170,2)</f>
        <v>Różne</v>
      </c>
      <c r="E10" s="164"/>
      <c r="F10" s="164"/>
      <c r="G10" s="164"/>
      <c r="H10" s="69">
        <f ca="1">SUMIF(F12:F1598,"Razem",H12:H1598)</f>
        <v>0</v>
      </c>
      <c r="I10" s="69"/>
      <c r="J10" s="69">
        <f ca="1">SUMIF(F12:F1598,"Razem",J12:J1598)</f>
        <v>0</v>
      </c>
      <c r="K10" s="69"/>
      <c r="L10" s="60">
        <f>SUM(L11:L2092)</f>
        <v>0</v>
      </c>
      <c r="M10" s="60">
        <f>COUNTIF(M12:M2092,0)</f>
        <v>0</v>
      </c>
      <c r="N10" s="60">
        <f>COUNTIF(N12:N2092,0)</f>
        <v>0</v>
      </c>
      <c r="O10" s="60">
        <f>COUNTIF(O12:O2092,0)</f>
        <v>0</v>
      </c>
      <c r="P10" s="60">
        <f>COUNTIF(P12:P2092,0)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SUM(M12:M2092)</f>
        <v>299</v>
      </c>
      <c r="N11" s="60">
        <f>SUM(N12:N2092)</f>
        <v>299</v>
      </c>
      <c r="O11" s="60">
        <f>SUM(O12:O2092)</f>
        <v>299</v>
      </c>
      <c r="P11" s="60">
        <f>SUM(P12:P2092)</f>
        <v>299</v>
      </c>
      <c r="Q11" s="60">
        <f>SUM(M11:P11)</f>
        <v>1196</v>
      </c>
      <c r="R11" s="60">
        <f>SUM(R12:R2092)</f>
        <v>0</v>
      </c>
      <c r="S11" s="60">
        <f>SUM(S12:S2092)</f>
        <v>0</v>
      </c>
      <c r="T11" s="60">
        <f>SUM(T12:T2092)</f>
        <v>0</v>
      </c>
    </row>
    <row r="12" spans="1:30" s="73" customFormat="1" ht="14.25" x14ac:dyDescent="0.25">
      <c r="A12" s="89">
        <v>1</v>
      </c>
      <c r="B12" s="90" t="s">
        <v>811</v>
      </c>
      <c r="C12" s="90" t="s">
        <v>476</v>
      </c>
      <c r="D12" s="90">
        <v>200</v>
      </c>
      <c r="E12" s="91"/>
      <c r="F12" s="92"/>
      <c r="G12" s="93"/>
      <c r="H12" s="94">
        <f t="shared" ref="H12:H66" si="0">ROUND(D12*G12,2)</f>
        <v>0</v>
      </c>
      <c r="I12" s="95"/>
      <c r="J12" s="94">
        <f t="shared" ref="J12:J66" si="1">ROUND(H12*(1+I12),2)</f>
        <v>0</v>
      </c>
      <c r="K12" s="94"/>
      <c r="L12" s="96">
        <f t="shared" ref="L12:L66" si="2">IF(LEN(H12)-IFERROR(SEARCH(",",H12,1),LEN(H12))&gt;2,1,0)</f>
        <v>0</v>
      </c>
      <c r="M12" s="71">
        <f t="shared" ref="M12:O27" si="3">IF(ISBLANK(E12),1,0)</f>
        <v>1</v>
      </c>
      <c r="N12" s="71">
        <f t="shared" si="3"/>
        <v>1</v>
      </c>
      <c r="O12" s="71">
        <f t="shared" si="3"/>
        <v>1</v>
      </c>
      <c r="P12" s="71">
        <f t="shared" ref="P12:P66" si="4">IF(ISBLANK(I12),1,0)</f>
        <v>1</v>
      </c>
      <c r="Q12" s="71"/>
      <c r="R12" s="71">
        <f t="shared" ref="R12:R66" si="5">IF(ISNUMBER(H12),0,1)</f>
        <v>0</v>
      </c>
      <c r="S12" s="71">
        <f t="shared" ref="S12:S66" si="6">IF(I12=0.08,0,IF(I12=0.23,0,IF(I12=0.05,0,IF(I12=0,0,1))))</f>
        <v>0</v>
      </c>
      <c r="T12" s="70">
        <f t="shared" ref="T12:T66" si="7">IF(ISERROR(IF(LEN(G12)-FIND(",",G12)&gt;4,1,0)),0,IF(LEN(G12)-FIND(",",G12)&gt;4,1,0))</f>
        <v>0</v>
      </c>
      <c r="U12" s="71"/>
      <c r="V12" s="97"/>
      <c r="W12" s="72"/>
      <c r="X12" s="72"/>
      <c r="Y12" s="72"/>
      <c r="Z12" s="72"/>
      <c r="AA12" s="72"/>
      <c r="AB12" s="72"/>
      <c r="AC12" s="72"/>
      <c r="AD12" s="72"/>
    </row>
    <row r="13" spans="1:30" s="73" customFormat="1" ht="14.25" x14ac:dyDescent="0.25">
      <c r="A13" s="89">
        <v>2</v>
      </c>
      <c r="B13" s="90" t="s">
        <v>812</v>
      </c>
      <c r="C13" s="90" t="s">
        <v>476</v>
      </c>
      <c r="D13" s="90">
        <v>15000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57" x14ac:dyDescent="0.25">
      <c r="A14" s="89">
        <v>3</v>
      </c>
      <c r="B14" s="90" t="s">
        <v>813</v>
      </c>
      <c r="C14" s="90" t="s">
        <v>476</v>
      </c>
      <c r="D14" s="90">
        <v>25000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814</v>
      </c>
      <c r="C15" s="90" t="s">
        <v>505</v>
      </c>
      <c r="D15" s="90">
        <v>30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815</v>
      </c>
      <c r="C16" s="90" t="s">
        <v>476</v>
      </c>
      <c r="D16" s="90">
        <v>1000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28.5" x14ac:dyDescent="0.25">
      <c r="A17" s="89">
        <v>6</v>
      </c>
      <c r="B17" s="90" t="s">
        <v>816</v>
      </c>
      <c r="C17" s="90" t="s">
        <v>476</v>
      </c>
      <c r="D17" s="90">
        <v>240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8.5" x14ac:dyDescent="0.25">
      <c r="A18" s="89">
        <v>7</v>
      </c>
      <c r="B18" s="90" t="s">
        <v>817</v>
      </c>
      <c r="C18" s="90" t="s">
        <v>476</v>
      </c>
      <c r="D18" s="90">
        <v>240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818</v>
      </c>
      <c r="C19" s="90" t="s">
        <v>476</v>
      </c>
      <c r="D19" s="90">
        <v>7600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819</v>
      </c>
      <c r="C20" s="90" t="s">
        <v>476</v>
      </c>
      <c r="D20" s="90">
        <v>1000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4.25" x14ac:dyDescent="0.25">
      <c r="A21" s="89">
        <v>10</v>
      </c>
      <c r="B21" s="90" t="s">
        <v>820</v>
      </c>
      <c r="C21" s="90" t="s">
        <v>505</v>
      </c>
      <c r="D21" s="90">
        <v>350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28.5" x14ac:dyDescent="0.25">
      <c r="A22" s="89">
        <v>11</v>
      </c>
      <c r="B22" s="90" t="s">
        <v>821</v>
      </c>
      <c r="C22" s="90" t="s">
        <v>476</v>
      </c>
      <c r="D22" s="90">
        <v>1000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4.25" x14ac:dyDescent="0.25">
      <c r="A23" s="89">
        <v>12</v>
      </c>
      <c r="B23" s="90" t="s">
        <v>822</v>
      </c>
      <c r="C23" s="90" t="s">
        <v>476</v>
      </c>
      <c r="D23" s="90">
        <v>1050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28.5" x14ac:dyDescent="0.25">
      <c r="A24" s="89">
        <v>13</v>
      </c>
      <c r="B24" s="90" t="s">
        <v>823</v>
      </c>
      <c r="C24" s="90" t="s">
        <v>505</v>
      </c>
      <c r="D24" s="90">
        <v>450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4.25" x14ac:dyDescent="0.25">
      <c r="A25" s="89">
        <v>14</v>
      </c>
      <c r="B25" s="90" t="s">
        <v>824</v>
      </c>
      <c r="C25" s="90" t="s">
        <v>476</v>
      </c>
      <c r="D25" s="90">
        <v>30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28.5" x14ac:dyDescent="0.25">
      <c r="A26" s="89">
        <v>15</v>
      </c>
      <c r="B26" s="90" t="s">
        <v>825</v>
      </c>
      <c r="C26" s="90" t="s">
        <v>505</v>
      </c>
      <c r="D26" s="90">
        <v>40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28.5" x14ac:dyDescent="0.25">
      <c r="A27" s="89">
        <v>16</v>
      </c>
      <c r="B27" s="90" t="s">
        <v>826</v>
      </c>
      <c r="C27" s="90" t="s">
        <v>476</v>
      </c>
      <c r="D27" s="90">
        <v>1500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4.25" x14ac:dyDescent="0.25">
      <c r="A28" s="89">
        <v>17</v>
      </c>
      <c r="B28" s="90" t="s">
        <v>827</v>
      </c>
      <c r="C28" s="90" t="s">
        <v>476</v>
      </c>
      <c r="D28" s="90">
        <v>840</v>
      </c>
      <c r="E28" s="91"/>
      <c r="F28" s="92"/>
      <c r="G28" s="93"/>
      <c r="H28" s="94">
        <f t="shared" si="0"/>
        <v>0</v>
      </c>
      <c r="I28" s="95"/>
      <c r="J28" s="94">
        <f t="shared" si="1"/>
        <v>0</v>
      </c>
      <c r="K28" s="94"/>
      <c r="L28" s="96">
        <f t="shared" si="2"/>
        <v>0</v>
      </c>
      <c r="M28" s="71">
        <f t="shared" ref="M28:O45"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4.25" x14ac:dyDescent="0.25">
      <c r="A29" s="89">
        <v>18</v>
      </c>
      <c r="B29" s="90" t="s">
        <v>828</v>
      </c>
      <c r="C29" s="90" t="s">
        <v>476</v>
      </c>
      <c r="D29" s="90">
        <v>60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14.25" x14ac:dyDescent="0.25">
      <c r="A30" s="89">
        <v>19</v>
      </c>
      <c r="B30" s="90" t="s">
        <v>829</v>
      </c>
      <c r="C30" s="90" t="s">
        <v>476</v>
      </c>
      <c r="D30" s="90">
        <v>4800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14.25" x14ac:dyDescent="0.25">
      <c r="A31" s="89">
        <v>20</v>
      </c>
      <c r="B31" s="90" t="s">
        <v>830</v>
      </c>
      <c r="C31" s="90" t="s">
        <v>476</v>
      </c>
      <c r="D31" s="90">
        <v>200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14.25" x14ac:dyDescent="0.25">
      <c r="A32" s="89">
        <v>21</v>
      </c>
      <c r="B32" s="90" t="s">
        <v>831</v>
      </c>
      <c r="C32" s="90" t="s">
        <v>476</v>
      </c>
      <c r="D32" s="90">
        <v>400</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14.25" x14ac:dyDescent="0.25">
      <c r="A33" s="89">
        <v>22</v>
      </c>
      <c r="B33" s="90" t="s">
        <v>832</v>
      </c>
      <c r="C33" s="90" t="s">
        <v>476</v>
      </c>
      <c r="D33" s="90">
        <v>100</v>
      </c>
      <c r="E33" s="91"/>
      <c r="F33" s="92"/>
      <c r="G33" s="93"/>
      <c r="H33" s="94">
        <f t="shared" si="0"/>
        <v>0</v>
      </c>
      <c r="I33" s="95"/>
      <c r="J33" s="94">
        <f t="shared" si="1"/>
        <v>0</v>
      </c>
      <c r="K33" s="94"/>
      <c r="L33" s="96">
        <f t="shared" si="2"/>
        <v>0</v>
      </c>
      <c r="M33" s="71">
        <f t="shared" si="8"/>
        <v>1</v>
      </c>
      <c r="N33" s="71">
        <f t="shared" si="8"/>
        <v>1</v>
      </c>
      <c r="O33" s="71">
        <f t="shared" si="8"/>
        <v>1</v>
      </c>
      <c r="P33" s="71">
        <f t="shared" si="4"/>
        <v>1</v>
      </c>
      <c r="Q33" s="71"/>
      <c r="R33" s="71">
        <f t="shared" si="5"/>
        <v>0</v>
      </c>
      <c r="S33" s="71">
        <f t="shared" si="6"/>
        <v>0</v>
      </c>
      <c r="T33" s="70">
        <f t="shared" si="7"/>
        <v>0</v>
      </c>
      <c r="U33" s="71"/>
      <c r="V33" s="97"/>
      <c r="W33" s="72"/>
      <c r="X33" s="72"/>
      <c r="Y33" s="72"/>
      <c r="Z33" s="72"/>
      <c r="AA33" s="72"/>
      <c r="AB33" s="72"/>
      <c r="AC33" s="72"/>
      <c r="AD33" s="72"/>
    </row>
    <row r="34" spans="1:30" s="73" customFormat="1" ht="14.25" x14ac:dyDescent="0.25">
      <c r="A34" s="89">
        <v>23</v>
      </c>
      <c r="B34" s="90" t="s">
        <v>833</v>
      </c>
      <c r="C34" s="90" t="s">
        <v>476</v>
      </c>
      <c r="D34" s="90">
        <v>30</v>
      </c>
      <c r="E34" s="91"/>
      <c r="F34" s="92"/>
      <c r="G34" s="93"/>
      <c r="H34" s="94">
        <f t="shared" si="0"/>
        <v>0</v>
      </c>
      <c r="I34" s="95"/>
      <c r="J34" s="94">
        <f t="shared" si="1"/>
        <v>0</v>
      </c>
      <c r="K34" s="94"/>
      <c r="L34" s="96">
        <f t="shared" si="2"/>
        <v>0</v>
      </c>
      <c r="M34" s="71">
        <f t="shared" si="8"/>
        <v>1</v>
      </c>
      <c r="N34" s="71">
        <f t="shared" si="8"/>
        <v>1</v>
      </c>
      <c r="O34" s="71">
        <f t="shared" si="8"/>
        <v>1</v>
      </c>
      <c r="P34" s="71">
        <f t="shared" si="4"/>
        <v>1</v>
      </c>
      <c r="Q34" s="71"/>
      <c r="R34" s="71">
        <f t="shared" si="5"/>
        <v>0</v>
      </c>
      <c r="S34" s="71">
        <f t="shared" si="6"/>
        <v>0</v>
      </c>
      <c r="T34" s="70">
        <f t="shared" si="7"/>
        <v>0</v>
      </c>
      <c r="U34" s="71"/>
      <c r="V34" s="97"/>
      <c r="W34" s="72"/>
      <c r="X34" s="72"/>
      <c r="Y34" s="72"/>
      <c r="Z34" s="72"/>
      <c r="AA34" s="72"/>
      <c r="AB34" s="72"/>
      <c r="AC34" s="72"/>
      <c r="AD34" s="72"/>
    </row>
    <row r="35" spans="1:30" s="73" customFormat="1" ht="14.25" x14ac:dyDescent="0.25">
      <c r="A35" s="89">
        <v>24</v>
      </c>
      <c r="B35" s="90" t="s">
        <v>834</v>
      </c>
      <c r="C35" s="90" t="s">
        <v>476</v>
      </c>
      <c r="D35" s="90">
        <v>1200</v>
      </c>
      <c r="E35" s="91"/>
      <c r="F35" s="92"/>
      <c r="G35" s="93"/>
      <c r="H35" s="94">
        <f t="shared" si="0"/>
        <v>0</v>
      </c>
      <c r="I35" s="95"/>
      <c r="J35" s="94">
        <f t="shared" si="1"/>
        <v>0</v>
      </c>
      <c r="K35" s="94"/>
      <c r="L35" s="96">
        <f t="shared" si="2"/>
        <v>0</v>
      </c>
      <c r="M35" s="71">
        <f t="shared" si="8"/>
        <v>1</v>
      </c>
      <c r="N35" s="71">
        <f t="shared" si="8"/>
        <v>1</v>
      </c>
      <c r="O35" s="71">
        <f t="shared" si="8"/>
        <v>1</v>
      </c>
      <c r="P35" s="71">
        <f t="shared" si="4"/>
        <v>1</v>
      </c>
      <c r="Q35" s="71"/>
      <c r="R35" s="71">
        <f t="shared" si="5"/>
        <v>0</v>
      </c>
      <c r="S35" s="71">
        <f t="shared" si="6"/>
        <v>0</v>
      </c>
      <c r="T35" s="70">
        <f t="shared" si="7"/>
        <v>0</v>
      </c>
      <c r="U35" s="71"/>
      <c r="V35" s="97"/>
      <c r="W35" s="72"/>
      <c r="X35" s="72"/>
      <c r="Y35" s="72"/>
      <c r="Z35" s="72"/>
      <c r="AA35" s="72"/>
      <c r="AB35" s="72"/>
      <c r="AC35" s="72"/>
      <c r="AD35" s="72"/>
    </row>
    <row r="36" spans="1:30" s="73" customFormat="1" ht="14.25" x14ac:dyDescent="0.25">
      <c r="A36" s="89">
        <v>25</v>
      </c>
      <c r="B36" s="90" t="s">
        <v>835</v>
      </c>
      <c r="C36" s="90" t="s">
        <v>505</v>
      </c>
      <c r="D36" s="90">
        <v>20</v>
      </c>
      <c r="E36" s="91"/>
      <c r="F36" s="92"/>
      <c r="G36" s="93"/>
      <c r="H36" s="94">
        <f t="shared" si="0"/>
        <v>0</v>
      </c>
      <c r="I36" s="95"/>
      <c r="J36" s="94">
        <f t="shared" si="1"/>
        <v>0</v>
      </c>
      <c r="K36" s="94"/>
      <c r="L36" s="96">
        <f t="shared" si="2"/>
        <v>0</v>
      </c>
      <c r="M36" s="71">
        <f t="shared" si="8"/>
        <v>1</v>
      </c>
      <c r="N36" s="71">
        <f t="shared" si="8"/>
        <v>1</v>
      </c>
      <c r="O36" s="71">
        <f t="shared" si="8"/>
        <v>1</v>
      </c>
      <c r="P36" s="71">
        <f t="shared" si="4"/>
        <v>1</v>
      </c>
      <c r="Q36" s="71"/>
      <c r="R36" s="71">
        <f t="shared" si="5"/>
        <v>0</v>
      </c>
      <c r="S36" s="71">
        <f t="shared" si="6"/>
        <v>0</v>
      </c>
      <c r="T36" s="70">
        <f t="shared" si="7"/>
        <v>0</v>
      </c>
      <c r="U36" s="71"/>
      <c r="V36" s="97"/>
      <c r="W36" s="72"/>
      <c r="X36" s="72"/>
      <c r="Y36" s="72"/>
      <c r="Z36" s="72"/>
      <c r="AA36" s="72"/>
      <c r="AB36" s="72"/>
      <c r="AC36" s="72"/>
      <c r="AD36" s="72"/>
    </row>
    <row r="37" spans="1:30" s="73" customFormat="1" ht="42.75" x14ac:dyDescent="0.25">
      <c r="A37" s="89">
        <v>26</v>
      </c>
      <c r="B37" s="90" t="s">
        <v>836</v>
      </c>
      <c r="C37" s="90" t="s">
        <v>476</v>
      </c>
      <c r="D37" s="90">
        <v>660</v>
      </c>
      <c r="E37" s="91"/>
      <c r="F37" s="92"/>
      <c r="G37" s="93"/>
      <c r="H37" s="94">
        <f t="shared" si="0"/>
        <v>0</v>
      </c>
      <c r="I37" s="95"/>
      <c r="J37" s="94">
        <f t="shared" si="1"/>
        <v>0</v>
      </c>
      <c r="K37" s="94"/>
      <c r="L37" s="96">
        <f t="shared" si="2"/>
        <v>0</v>
      </c>
      <c r="M37" s="71">
        <f t="shared" si="8"/>
        <v>1</v>
      </c>
      <c r="N37" s="71">
        <f t="shared" si="8"/>
        <v>1</v>
      </c>
      <c r="O37" s="71">
        <f t="shared" si="8"/>
        <v>1</v>
      </c>
      <c r="P37" s="71">
        <f t="shared" si="4"/>
        <v>1</v>
      </c>
      <c r="Q37" s="71"/>
      <c r="R37" s="71">
        <f t="shared" si="5"/>
        <v>0</v>
      </c>
      <c r="S37" s="71">
        <f t="shared" si="6"/>
        <v>0</v>
      </c>
      <c r="T37" s="70">
        <f t="shared" si="7"/>
        <v>0</v>
      </c>
      <c r="U37" s="71"/>
      <c r="V37" s="97"/>
      <c r="W37" s="72"/>
      <c r="X37" s="72"/>
      <c r="Y37" s="72"/>
      <c r="Z37" s="72"/>
      <c r="AA37" s="72"/>
      <c r="AB37" s="72"/>
      <c r="AC37" s="72"/>
      <c r="AD37" s="72"/>
    </row>
    <row r="38" spans="1:30" s="73" customFormat="1" ht="14.25" x14ac:dyDescent="0.25">
      <c r="A38" s="89">
        <v>27</v>
      </c>
      <c r="B38" s="90" t="s">
        <v>837</v>
      </c>
      <c r="C38" s="90" t="s">
        <v>476</v>
      </c>
      <c r="D38" s="90">
        <v>200</v>
      </c>
      <c r="E38" s="91"/>
      <c r="F38" s="92"/>
      <c r="G38" s="93"/>
      <c r="H38" s="94">
        <f t="shared" si="0"/>
        <v>0</v>
      </c>
      <c r="I38" s="95"/>
      <c r="J38" s="94">
        <f t="shared" si="1"/>
        <v>0</v>
      </c>
      <c r="K38" s="94"/>
      <c r="L38" s="96">
        <f t="shared" si="2"/>
        <v>0</v>
      </c>
      <c r="M38" s="71">
        <f t="shared" si="8"/>
        <v>1</v>
      </c>
      <c r="N38" s="71">
        <f t="shared" si="8"/>
        <v>1</v>
      </c>
      <c r="O38" s="71">
        <f t="shared" si="8"/>
        <v>1</v>
      </c>
      <c r="P38" s="71">
        <f t="shared" si="4"/>
        <v>1</v>
      </c>
      <c r="Q38" s="71"/>
      <c r="R38" s="71">
        <f t="shared" si="5"/>
        <v>0</v>
      </c>
      <c r="S38" s="71">
        <f t="shared" si="6"/>
        <v>0</v>
      </c>
      <c r="T38" s="70">
        <f t="shared" si="7"/>
        <v>0</v>
      </c>
      <c r="U38" s="71"/>
      <c r="V38" s="97"/>
      <c r="W38" s="72"/>
      <c r="X38" s="72"/>
      <c r="Y38" s="72"/>
      <c r="Z38" s="72"/>
      <c r="AA38" s="72"/>
      <c r="AB38" s="72"/>
      <c r="AC38" s="72"/>
      <c r="AD38" s="72"/>
    </row>
    <row r="39" spans="1:30" s="73" customFormat="1" ht="28.5" x14ac:dyDescent="0.25">
      <c r="A39" s="89">
        <v>28</v>
      </c>
      <c r="B39" s="90" t="s">
        <v>838</v>
      </c>
      <c r="C39" s="90" t="s">
        <v>505</v>
      </c>
      <c r="D39" s="90">
        <v>10</v>
      </c>
      <c r="E39" s="91"/>
      <c r="F39" s="92"/>
      <c r="G39" s="93"/>
      <c r="H39" s="94">
        <f t="shared" si="0"/>
        <v>0</v>
      </c>
      <c r="I39" s="95"/>
      <c r="J39" s="94">
        <f t="shared" si="1"/>
        <v>0</v>
      </c>
      <c r="K39" s="94"/>
      <c r="L39" s="96">
        <f t="shared" si="2"/>
        <v>0</v>
      </c>
      <c r="M39" s="71">
        <f t="shared" si="8"/>
        <v>1</v>
      </c>
      <c r="N39" s="71">
        <f t="shared" si="8"/>
        <v>1</v>
      </c>
      <c r="O39" s="71">
        <f t="shared" si="8"/>
        <v>1</v>
      </c>
      <c r="P39" s="71">
        <f t="shared" si="4"/>
        <v>1</v>
      </c>
      <c r="Q39" s="71"/>
      <c r="R39" s="71">
        <f t="shared" si="5"/>
        <v>0</v>
      </c>
      <c r="S39" s="71">
        <f t="shared" si="6"/>
        <v>0</v>
      </c>
      <c r="T39" s="70">
        <f t="shared" si="7"/>
        <v>0</v>
      </c>
      <c r="U39" s="71"/>
      <c r="V39" s="97"/>
      <c r="W39" s="72"/>
      <c r="X39" s="72"/>
      <c r="Y39" s="72"/>
      <c r="Z39" s="72"/>
      <c r="AA39" s="72"/>
      <c r="AB39" s="72"/>
      <c r="AC39" s="72"/>
      <c r="AD39" s="72"/>
    </row>
    <row r="40" spans="1:30" s="73" customFormat="1" ht="14.25" x14ac:dyDescent="0.25">
      <c r="A40" s="89">
        <v>29</v>
      </c>
      <c r="B40" s="90" t="s">
        <v>839</v>
      </c>
      <c r="C40" s="90" t="s">
        <v>505</v>
      </c>
      <c r="D40" s="90">
        <v>200</v>
      </c>
      <c r="E40" s="91"/>
      <c r="F40" s="92"/>
      <c r="G40" s="93"/>
      <c r="H40" s="94">
        <f t="shared" si="0"/>
        <v>0</v>
      </c>
      <c r="I40" s="95"/>
      <c r="J40" s="94">
        <f t="shared" si="1"/>
        <v>0</v>
      </c>
      <c r="K40" s="94"/>
      <c r="L40" s="96">
        <f t="shared" si="2"/>
        <v>0</v>
      </c>
      <c r="M40" s="71">
        <f t="shared" si="8"/>
        <v>1</v>
      </c>
      <c r="N40" s="71">
        <f t="shared" si="8"/>
        <v>1</v>
      </c>
      <c r="O40" s="71">
        <f t="shared" si="8"/>
        <v>1</v>
      </c>
      <c r="P40" s="71">
        <f t="shared" si="4"/>
        <v>1</v>
      </c>
      <c r="Q40" s="71"/>
      <c r="R40" s="71">
        <f t="shared" si="5"/>
        <v>0</v>
      </c>
      <c r="S40" s="71">
        <f t="shared" si="6"/>
        <v>0</v>
      </c>
      <c r="T40" s="70">
        <f t="shared" si="7"/>
        <v>0</v>
      </c>
      <c r="U40" s="71"/>
      <c r="V40" s="97"/>
      <c r="W40" s="72"/>
      <c r="X40" s="72"/>
      <c r="Y40" s="72"/>
      <c r="Z40" s="72"/>
      <c r="AA40" s="72"/>
      <c r="AB40" s="72"/>
      <c r="AC40" s="72"/>
      <c r="AD40" s="72"/>
    </row>
    <row r="41" spans="1:30" s="73" customFormat="1" ht="14.25" x14ac:dyDescent="0.25">
      <c r="A41" s="89">
        <v>30</v>
      </c>
      <c r="B41" s="90" t="s">
        <v>840</v>
      </c>
      <c r="C41" s="90" t="s">
        <v>505</v>
      </c>
      <c r="D41" s="90">
        <v>600</v>
      </c>
      <c r="E41" s="91"/>
      <c r="F41" s="92"/>
      <c r="G41" s="93"/>
      <c r="H41" s="94">
        <f t="shared" si="0"/>
        <v>0</v>
      </c>
      <c r="I41" s="95"/>
      <c r="J41" s="94">
        <f t="shared" si="1"/>
        <v>0</v>
      </c>
      <c r="K41" s="94"/>
      <c r="L41" s="96">
        <f t="shared" si="2"/>
        <v>0</v>
      </c>
      <c r="M41" s="71">
        <f t="shared" si="8"/>
        <v>1</v>
      </c>
      <c r="N41" s="71">
        <f t="shared" si="8"/>
        <v>1</v>
      </c>
      <c r="O41" s="71">
        <f t="shared" si="8"/>
        <v>1</v>
      </c>
      <c r="P41" s="71">
        <f t="shared" si="4"/>
        <v>1</v>
      </c>
      <c r="Q41" s="71"/>
      <c r="R41" s="71">
        <f t="shared" si="5"/>
        <v>0</v>
      </c>
      <c r="S41" s="71">
        <f t="shared" si="6"/>
        <v>0</v>
      </c>
      <c r="T41" s="70">
        <f t="shared" si="7"/>
        <v>0</v>
      </c>
      <c r="U41" s="71"/>
      <c r="V41" s="97"/>
      <c r="W41" s="72"/>
      <c r="X41" s="72"/>
      <c r="Y41" s="72"/>
      <c r="Z41" s="72"/>
      <c r="AA41" s="72"/>
      <c r="AB41" s="72"/>
      <c r="AC41" s="72"/>
      <c r="AD41" s="72"/>
    </row>
    <row r="42" spans="1:30" s="73" customFormat="1" ht="14.25" x14ac:dyDescent="0.25">
      <c r="A42" s="89">
        <v>31</v>
      </c>
      <c r="B42" s="90" t="s">
        <v>841</v>
      </c>
      <c r="C42" s="90" t="s">
        <v>476</v>
      </c>
      <c r="D42" s="90">
        <v>150</v>
      </c>
      <c r="E42" s="91"/>
      <c r="F42" s="92"/>
      <c r="G42" s="93"/>
      <c r="H42" s="94">
        <f t="shared" si="0"/>
        <v>0</v>
      </c>
      <c r="I42" s="95"/>
      <c r="J42" s="94">
        <f t="shared" si="1"/>
        <v>0</v>
      </c>
      <c r="K42" s="94"/>
      <c r="L42" s="96">
        <f t="shared" si="2"/>
        <v>0</v>
      </c>
      <c r="M42" s="71">
        <f t="shared" si="8"/>
        <v>1</v>
      </c>
      <c r="N42" s="71">
        <f t="shared" si="8"/>
        <v>1</v>
      </c>
      <c r="O42" s="71">
        <f t="shared" si="8"/>
        <v>1</v>
      </c>
      <c r="P42" s="71">
        <f t="shared" si="4"/>
        <v>1</v>
      </c>
      <c r="Q42" s="71"/>
      <c r="R42" s="71">
        <f t="shared" si="5"/>
        <v>0</v>
      </c>
      <c r="S42" s="71">
        <f t="shared" si="6"/>
        <v>0</v>
      </c>
      <c r="T42" s="70">
        <f t="shared" si="7"/>
        <v>0</v>
      </c>
      <c r="U42" s="71"/>
      <c r="V42" s="97"/>
      <c r="W42" s="72"/>
      <c r="X42" s="72"/>
      <c r="Y42" s="72"/>
      <c r="Z42" s="72"/>
      <c r="AA42" s="72"/>
      <c r="AB42" s="72"/>
      <c r="AC42" s="72"/>
      <c r="AD42" s="72"/>
    </row>
    <row r="43" spans="1:30" s="73" customFormat="1" ht="14.25" x14ac:dyDescent="0.25">
      <c r="A43" s="89">
        <v>32</v>
      </c>
      <c r="B43" s="90" t="s">
        <v>842</v>
      </c>
      <c r="C43" s="90" t="s">
        <v>476</v>
      </c>
      <c r="D43" s="90">
        <v>420</v>
      </c>
      <c r="E43" s="91"/>
      <c r="F43" s="92"/>
      <c r="G43" s="93"/>
      <c r="H43" s="94">
        <f t="shared" si="0"/>
        <v>0</v>
      </c>
      <c r="I43" s="95"/>
      <c r="J43" s="94">
        <f t="shared" si="1"/>
        <v>0</v>
      </c>
      <c r="K43" s="94"/>
      <c r="L43" s="96">
        <f t="shared" si="2"/>
        <v>0</v>
      </c>
      <c r="M43" s="71">
        <f t="shared" si="8"/>
        <v>1</v>
      </c>
      <c r="N43" s="71">
        <f t="shared" si="8"/>
        <v>1</v>
      </c>
      <c r="O43" s="71">
        <f t="shared" si="8"/>
        <v>1</v>
      </c>
      <c r="P43" s="71">
        <f t="shared" si="4"/>
        <v>1</v>
      </c>
      <c r="Q43" s="71"/>
      <c r="R43" s="71">
        <f t="shared" si="5"/>
        <v>0</v>
      </c>
      <c r="S43" s="71">
        <f t="shared" si="6"/>
        <v>0</v>
      </c>
      <c r="T43" s="70">
        <f t="shared" si="7"/>
        <v>0</v>
      </c>
      <c r="U43" s="71"/>
      <c r="V43" s="97"/>
      <c r="W43" s="72"/>
      <c r="X43" s="72"/>
      <c r="Y43" s="72"/>
      <c r="Z43" s="72"/>
      <c r="AA43" s="72"/>
      <c r="AB43" s="72"/>
      <c r="AC43" s="72"/>
      <c r="AD43" s="72"/>
    </row>
    <row r="44" spans="1:30" s="73" customFormat="1" ht="28.5" x14ac:dyDescent="0.25">
      <c r="A44" s="89">
        <v>33</v>
      </c>
      <c r="B44" s="90" t="s">
        <v>843</v>
      </c>
      <c r="C44" s="90" t="s">
        <v>476</v>
      </c>
      <c r="D44" s="90">
        <v>1200</v>
      </c>
      <c r="E44" s="91"/>
      <c r="F44" s="92"/>
      <c r="G44" s="93"/>
      <c r="H44" s="94">
        <f t="shared" si="0"/>
        <v>0</v>
      </c>
      <c r="I44" s="95"/>
      <c r="J44" s="94">
        <f t="shared" si="1"/>
        <v>0</v>
      </c>
      <c r="K44" s="94"/>
      <c r="L44" s="96">
        <f t="shared" si="2"/>
        <v>0</v>
      </c>
      <c r="M44" s="71">
        <f t="shared" si="8"/>
        <v>1</v>
      </c>
      <c r="N44" s="71">
        <f t="shared" si="8"/>
        <v>1</v>
      </c>
      <c r="O44" s="71">
        <f t="shared" si="8"/>
        <v>1</v>
      </c>
      <c r="P44" s="71">
        <f t="shared" si="4"/>
        <v>1</v>
      </c>
      <c r="Q44" s="71"/>
      <c r="R44" s="71">
        <f t="shared" si="5"/>
        <v>0</v>
      </c>
      <c r="S44" s="71">
        <f t="shared" si="6"/>
        <v>0</v>
      </c>
      <c r="T44" s="70">
        <f t="shared" si="7"/>
        <v>0</v>
      </c>
      <c r="U44" s="71"/>
      <c r="V44" s="97"/>
      <c r="W44" s="72"/>
      <c r="X44" s="72"/>
      <c r="Y44" s="72"/>
      <c r="Z44" s="72"/>
      <c r="AA44" s="72"/>
      <c r="AB44" s="72"/>
      <c r="AC44" s="72"/>
      <c r="AD44" s="72"/>
    </row>
    <row r="45" spans="1:30" s="73" customFormat="1" ht="14.25" x14ac:dyDescent="0.25">
      <c r="A45" s="89">
        <v>34</v>
      </c>
      <c r="B45" s="90" t="s">
        <v>844</v>
      </c>
      <c r="C45" s="90" t="s">
        <v>476</v>
      </c>
      <c r="D45" s="90">
        <v>100</v>
      </c>
      <c r="E45" s="91"/>
      <c r="F45" s="92"/>
      <c r="G45" s="93"/>
      <c r="H45" s="94">
        <f t="shared" si="0"/>
        <v>0</v>
      </c>
      <c r="I45" s="95"/>
      <c r="J45" s="94">
        <f t="shared" si="1"/>
        <v>0</v>
      </c>
      <c r="K45" s="94"/>
      <c r="L45" s="96">
        <f t="shared" si="2"/>
        <v>0</v>
      </c>
      <c r="M45" s="71">
        <f t="shared" si="8"/>
        <v>1</v>
      </c>
      <c r="N45" s="71">
        <f t="shared" si="8"/>
        <v>1</v>
      </c>
      <c r="O45" s="71">
        <f t="shared" si="8"/>
        <v>1</v>
      </c>
      <c r="P45" s="71">
        <f t="shared" si="4"/>
        <v>1</v>
      </c>
      <c r="Q45" s="71"/>
      <c r="R45" s="71">
        <f t="shared" si="5"/>
        <v>0</v>
      </c>
      <c r="S45" s="71">
        <f t="shared" si="6"/>
        <v>0</v>
      </c>
      <c r="T45" s="70">
        <f t="shared" si="7"/>
        <v>0</v>
      </c>
      <c r="U45" s="71"/>
      <c r="V45" s="97"/>
      <c r="W45" s="72"/>
      <c r="X45" s="72"/>
      <c r="Y45" s="72"/>
      <c r="Z45" s="72"/>
      <c r="AA45" s="72"/>
      <c r="AB45" s="72"/>
      <c r="AC45" s="72"/>
      <c r="AD45" s="72"/>
    </row>
    <row r="46" spans="1:30" s="73" customFormat="1" ht="14.25" x14ac:dyDescent="0.25">
      <c r="A46" s="89">
        <v>35</v>
      </c>
      <c r="B46" s="90" t="s">
        <v>845</v>
      </c>
      <c r="C46" s="90" t="s">
        <v>476</v>
      </c>
      <c r="D46" s="90">
        <v>2400</v>
      </c>
      <c r="E46" s="91"/>
      <c r="F46" s="92"/>
      <c r="G46" s="93"/>
      <c r="H46" s="94">
        <f t="shared" si="0"/>
        <v>0</v>
      </c>
      <c r="I46" s="95"/>
      <c r="J46" s="94">
        <f t="shared" si="1"/>
        <v>0</v>
      </c>
      <c r="K46" s="94"/>
      <c r="L46" s="96">
        <f t="shared" si="2"/>
        <v>0</v>
      </c>
      <c r="M46" s="71">
        <f t="shared" ref="M46:O99" si="9">IF(ISBLANK(E46),1,0)</f>
        <v>1</v>
      </c>
      <c r="N46" s="71">
        <f t="shared" si="9"/>
        <v>1</v>
      </c>
      <c r="O46" s="71">
        <f t="shared" si="9"/>
        <v>1</v>
      </c>
      <c r="P46" s="71">
        <f t="shared" si="4"/>
        <v>1</v>
      </c>
      <c r="Q46" s="71"/>
      <c r="R46" s="71">
        <f t="shared" si="5"/>
        <v>0</v>
      </c>
      <c r="S46" s="71">
        <f t="shared" si="6"/>
        <v>0</v>
      </c>
      <c r="T46" s="70">
        <f t="shared" si="7"/>
        <v>0</v>
      </c>
      <c r="U46" s="71"/>
      <c r="V46" s="97"/>
      <c r="W46" s="72"/>
      <c r="X46" s="72"/>
      <c r="Y46" s="72"/>
      <c r="Z46" s="72"/>
      <c r="AA46" s="72"/>
      <c r="AB46" s="72"/>
      <c r="AC46" s="72"/>
      <c r="AD46" s="72"/>
    </row>
    <row r="47" spans="1:30" s="73" customFormat="1" ht="14.25" x14ac:dyDescent="0.25">
      <c r="A47" s="89">
        <v>36</v>
      </c>
      <c r="B47" s="90" t="s">
        <v>846</v>
      </c>
      <c r="C47" s="90" t="s">
        <v>476</v>
      </c>
      <c r="D47" s="90">
        <v>2400</v>
      </c>
      <c r="E47" s="91"/>
      <c r="F47" s="92"/>
      <c r="G47" s="93"/>
      <c r="H47" s="94">
        <f t="shared" si="0"/>
        <v>0</v>
      </c>
      <c r="I47" s="95"/>
      <c r="J47" s="94">
        <f t="shared" si="1"/>
        <v>0</v>
      </c>
      <c r="K47" s="94"/>
      <c r="L47" s="96">
        <f t="shared" si="2"/>
        <v>0</v>
      </c>
      <c r="M47" s="71">
        <f t="shared" si="9"/>
        <v>1</v>
      </c>
      <c r="N47" s="71">
        <f t="shared" si="9"/>
        <v>1</v>
      </c>
      <c r="O47" s="71">
        <f t="shared" si="9"/>
        <v>1</v>
      </c>
      <c r="P47" s="71">
        <f t="shared" si="4"/>
        <v>1</v>
      </c>
      <c r="Q47" s="71"/>
      <c r="R47" s="71">
        <f t="shared" si="5"/>
        <v>0</v>
      </c>
      <c r="S47" s="71">
        <f t="shared" si="6"/>
        <v>0</v>
      </c>
      <c r="T47" s="70">
        <f t="shared" si="7"/>
        <v>0</v>
      </c>
      <c r="U47" s="71"/>
      <c r="V47" s="97"/>
      <c r="W47" s="72"/>
      <c r="X47" s="72"/>
      <c r="Y47" s="72"/>
      <c r="Z47" s="72"/>
      <c r="AA47" s="72"/>
      <c r="AB47" s="72"/>
      <c r="AC47" s="72"/>
      <c r="AD47" s="72"/>
    </row>
    <row r="48" spans="1:30" s="73" customFormat="1" ht="14.25" x14ac:dyDescent="0.25">
      <c r="A48" s="89">
        <v>37</v>
      </c>
      <c r="B48" s="90" t="s">
        <v>847</v>
      </c>
      <c r="C48" s="90" t="s">
        <v>476</v>
      </c>
      <c r="D48" s="90">
        <v>510</v>
      </c>
      <c r="E48" s="91"/>
      <c r="F48" s="92"/>
      <c r="G48" s="93"/>
      <c r="H48" s="94">
        <f t="shared" si="0"/>
        <v>0</v>
      </c>
      <c r="I48" s="95"/>
      <c r="J48" s="94">
        <f t="shared" si="1"/>
        <v>0</v>
      </c>
      <c r="K48" s="94"/>
      <c r="L48" s="96">
        <f t="shared" si="2"/>
        <v>0</v>
      </c>
      <c r="M48" s="71">
        <f t="shared" si="9"/>
        <v>1</v>
      </c>
      <c r="N48" s="71">
        <f t="shared" si="9"/>
        <v>1</v>
      </c>
      <c r="O48" s="71">
        <f t="shared" si="9"/>
        <v>1</v>
      </c>
      <c r="P48" s="71">
        <f t="shared" si="4"/>
        <v>1</v>
      </c>
      <c r="Q48" s="71"/>
      <c r="R48" s="71">
        <f t="shared" si="5"/>
        <v>0</v>
      </c>
      <c r="S48" s="71">
        <f t="shared" si="6"/>
        <v>0</v>
      </c>
      <c r="T48" s="70">
        <f t="shared" si="7"/>
        <v>0</v>
      </c>
      <c r="U48" s="71"/>
      <c r="V48" s="97"/>
      <c r="W48" s="72"/>
      <c r="X48" s="72"/>
      <c r="Y48" s="72"/>
      <c r="Z48" s="72"/>
      <c r="AA48" s="72"/>
      <c r="AB48" s="72"/>
      <c r="AC48" s="72"/>
      <c r="AD48" s="72"/>
    </row>
    <row r="49" spans="1:30" s="73" customFormat="1" ht="14.25" x14ac:dyDescent="0.25">
      <c r="A49" s="89">
        <v>38</v>
      </c>
      <c r="B49" s="90" t="s">
        <v>848</v>
      </c>
      <c r="C49" s="90" t="s">
        <v>476</v>
      </c>
      <c r="D49" s="90">
        <v>2000</v>
      </c>
      <c r="E49" s="91"/>
      <c r="F49" s="92"/>
      <c r="G49" s="93"/>
      <c r="H49" s="94">
        <f t="shared" si="0"/>
        <v>0</v>
      </c>
      <c r="I49" s="95"/>
      <c r="J49" s="94">
        <f t="shared" si="1"/>
        <v>0</v>
      </c>
      <c r="K49" s="94"/>
      <c r="L49" s="96">
        <f t="shared" si="2"/>
        <v>0</v>
      </c>
      <c r="M49" s="71">
        <f t="shared" si="9"/>
        <v>1</v>
      </c>
      <c r="N49" s="71">
        <f t="shared" si="9"/>
        <v>1</v>
      </c>
      <c r="O49" s="71">
        <f t="shared" si="9"/>
        <v>1</v>
      </c>
      <c r="P49" s="71">
        <f t="shared" si="4"/>
        <v>1</v>
      </c>
      <c r="Q49" s="71"/>
      <c r="R49" s="71">
        <f t="shared" si="5"/>
        <v>0</v>
      </c>
      <c r="S49" s="71">
        <f t="shared" si="6"/>
        <v>0</v>
      </c>
      <c r="T49" s="70">
        <f t="shared" si="7"/>
        <v>0</v>
      </c>
      <c r="U49" s="71"/>
      <c r="V49" s="97"/>
      <c r="W49" s="72"/>
      <c r="X49" s="72"/>
      <c r="Y49" s="72"/>
      <c r="Z49" s="72"/>
      <c r="AA49" s="72"/>
      <c r="AB49" s="72"/>
      <c r="AC49" s="72"/>
      <c r="AD49" s="72"/>
    </row>
    <row r="50" spans="1:30" s="73" customFormat="1" ht="14.25" x14ac:dyDescent="0.25">
      <c r="A50" s="89">
        <v>39</v>
      </c>
      <c r="B50" s="90" t="s">
        <v>849</v>
      </c>
      <c r="C50" s="90" t="s">
        <v>476</v>
      </c>
      <c r="D50" s="90">
        <v>40</v>
      </c>
      <c r="E50" s="91"/>
      <c r="F50" s="92"/>
      <c r="G50" s="93"/>
      <c r="H50" s="94">
        <f t="shared" si="0"/>
        <v>0</v>
      </c>
      <c r="I50" s="95"/>
      <c r="J50" s="94">
        <f t="shared" si="1"/>
        <v>0</v>
      </c>
      <c r="K50" s="94"/>
      <c r="L50" s="96">
        <f t="shared" si="2"/>
        <v>0</v>
      </c>
      <c r="M50" s="71">
        <f t="shared" si="9"/>
        <v>1</v>
      </c>
      <c r="N50" s="71">
        <f t="shared" si="9"/>
        <v>1</v>
      </c>
      <c r="O50" s="71">
        <f t="shared" si="9"/>
        <v>1</v>
      </c>
      <c r="P50" s="71">
        <f t="shared" si="4"/>
        <v>1</v>
      </c>
      <c r="Q50" s="71"/>
      <c r="R50" s="71">
        <f t="shared" si="5"/>
        <v>0</v>
      </c>
      <c r="S50" s="71">
        <f t="shared" si="6"/>
        <v>0</v>
      </c>
      <c r="T50" s="70">
        <f t="shared" si="7"/>
        <v>0</v>
      </c>
      <c r="U50" s="71"/>
      <c r="V50" s="97"/>
      <c r="W50" s="72"/>
      <c r="X50" s="72"/>
      <c r="Y50" s="72"/>
      <c r="Z50" s="72"/>
      <c r="AA50" s="72"/>
      <c r="AB50" s="72"/>
      <c r="AC50" s="72"/>
      <c r="AD50" s="72"/>
    </row>
    <row r="51" spans="1:30" s="73" customFormat="1" ht="14.25" x14ac:dyDescent="0.25">
      <c r="A51" s="89">
        <v>40</v>
      </c>
      <c r="B51" s="90" t="s">
        <v>850</v>
      </c>
      <c r="C51" s="90" t="s">
        <v>476</v>
      </c>
      <c r="D51" s="90">
        <v>500</v>
      </c>
      <c r="E51" s="91"/>
      <c r="F51" s="92"/>
      <c r="G51" s="93"/>
      <c r="H51" s="94">
        <f t="shared" si="0"/>
        <v>0</v>
      </c>
      <c r="I51" s="95"/>
      <c r="J51" s="94">
        <f t="shared" si="1"/>
        <v>0</v>
      </c>
      <c r="K51" s="94"/>
      <c r="L51" s="96">
        <f t="shared" si="2"/>
        <v>0</v>
      </c>
      <c r="M51" s="71">
        <f t="shared" si="9"/>
        <v>1</v>
      </c>
      <c r="N51" s="71">
        <f t="shared" si="9"/>
        <v>1</v>
      </c>
      <c r="O51" s="71">
        <f t="shared" si="9"/>
        <v>1</v>
      </c>
      <c r="P51" s="71">
        <f t="shared" si="4"/>
        <v>1</v>
      </c>
      <c r="Q51" s="71"/>
      <c r="R51" s="71">
        <f t="shared" si="5"/>
        <v>0</v>
      </c>
      <c r="S51" s="71">
        <f t="shared" si="6"/>
        <v>0</v>
      </c>
      <c r="T51" s="70">
        <f t="shared" si="7"/>
        <v>0</v>
      </c>
      <c r="U51" s="71"/>
      <c r="V51" s="97"/>
      <c r="W51" s="72"/>
      <c r="X51" s="72"/>
      <c r="Y51" s="72"/>
      <c r="Z51" s="72"/>
      <c r="AA51" s="72"/>
      <c r="AB51" s="72"/>
      <c r="AC51" s="72"/>
      <c r="AD51" s="72"/>
    </row>
    <row r="52" spans="1:30" s="73" customFormat="1" ht="28.5" x14ac:dyDescent="0.25">
      <c r="A52" s="89">
        <v>41</v>
      </c>
      <c r="B52" s="90" t="s">
        <v>851</v>
      </c>
      <c r="C52" s="90" t="s">
        <v>505</v>
      </c>
      <c r="D52" s="90">
        <v>50</v>
      </c>
      <c r="E52" s="91"/>
      <c r="F52" s="92"/>
      <c r="G52" s="93"/>
      <c r="H52" s="94">
        <f t="shared" si="0"/>
        <v>0</v>
      </c>
      <c r="I52" s="95"/>
      <c r="J52" s="94">
        <f t="shared" si="1"/>
        <v>0</v>
      </c>
      <c r="K52" s="94"/>
      <c r="L52" s="96">
        <f t="shared" si="2"/>
        <v>0</v>
      </c>
      <c r="M52" s="71">
        <f t="shared" si="9"/>
        <v>1</v>
      </c>
      <c r="N52" s="71">
        <f t="shared" si="9"/>
        <v>1</v>
      </c>
      <c r="O52" s="71">
        <f t="shared" si="9"/>
        <v>1</v>
      </c>
      <c r="P52" s="71">
        <f t="shared" si="4"/>
        <v>1</v>
      </c>
      <c r="Q52" s="71"/>
      <c r="R52" s="71">
        <f t="shared" si="5"/>
        <v>0</v>
      </c>
      <c r="S52" s="71">
        <f t="shared" si="6"/>
        <v>0</v>
      </c>
      <c r="T52" s="70">
        <f t="shared" si="7"/>
        <v>0</v>
      </c>
      <c r="U52" s="71"/>
      <c r="V52" s="97"/>
      <c r="W52" s="72"/>
      <c r="X52" s="72"/>
      <c r="Y52" s="72"/>
      <c r="Z52" s="72"/>
      <c r="AA52" s="72"/>
      <c r="AB52" s="72"/>
      <c r="AC52" s="72"/>
      <c r="AD52" s="72"/>
    </row>
    <row r="53" spans="1:30" s="73" customFormat="1" ht="14.25" x14ac:dyDescent="0.25">
      <c r="A53" s="89">
        <v>42</v>
      </c>
      <c r="B53" s="90" t="s">
        <v>852</v>
      </c>
      <c r="C53" s="90" t="s">
        <v>476</v>
      </c>
      <c r="D53" s="90">
        <v>800</v>
      </c>
      <c r="E53" s="91"/>
      <c r="F53" s="92"/>
      <c r="G53" s="93"/>
      <c r="H53" s="94">
        <f t="shared" si="0"/>
        <v>0</v>
      </c>
      <c r="I53" s="95"/>
      <c r="J53" s="94">
        <f t="shared" si="1"/>
        <v>0</v>
      </c>
      <c r="K53" s="94"/>
      <c r="L53" s="96">
        <f t="shared" si="2"/>
        <v>0</v>
      </c>
      <c r="M53" s="71">
        <f t="shared" si="9"/>
        <v>1</v>
      </c>
      <c r="N53" s="71">
        <f t="shared" si="9"/>
        <v>1</v>
      </c>
      <c r="O53" s="71">
        <f t="shared" si="9"/>
        <v>1</v>
      </c>
      <c r="P53" s="71">
        <f t="shared" si="4"/>
        <v>1</v>
      </c>
      <c r="Q53" s="71"/>
      <c r="R53" s="71">
        <f t="shared" si="5"/>
        <v>0</v>
      </c>
      <c r="S53" s="71">
        <f t="shared" si="6"/>
        <v>0</v>
      </c>
      <c r="T53" s="70">
        <f t="shared" si="7"/>
        <v>0</v>
      </c>
      <c r="U53" s="71"/>
      <c r="V53" s="97"/>
      <c r="W53" s="72"/>
      <c r="X53" s="72"/>
      <c r="Y53" s="72"/>
      <c r="Z53" s="72"/>
      <c r="AA53" s="72"/>
      <c r="AB53" s="72"/>
      <c r="AC53" s="72"/>
      <c r="AD53" s="72"/>
    </row>
    <row r="54" spans="1:30" s="73" customFormat="1" ht="14.25" x14ac:dyDescent="0.25">
      <c r="A54" s="89">
        <v>43</v>
      </c>
      <c r="B54" s="90" t="s">
        <v>853</v>
      </c>
      <c r="C54" s="90" t="s">
        <v>476</v>
      </c>
      <c r="D54" s="90">
        <v>20</v>
      </c>
      <c r="E54" s="91"/>
      <c r="F54" s="92"/>
      <c r="G54" s="93"/>
      <c r="H54" s="94">
        <f t="shared" si="0"/>
        <v>0</v>
      </c>
      <c r="I54" s="95"/>
      <c r="J54" s="94">
        <f t="shared" si="1"/>
        <v>0</v>
      </c>
      <c r="K54" s="94"/>
      <c r="L54" s="96">
        <f t="shared" si="2"/>
        <v>0</v>
      </c>
      <c r="M54" s="71">
        <f t="shared" si="9"/>
        <v>1</v>
      </c>
      <c r="N54" s="71">
        <f t="shared" si="9"/>
        <v>1</v>
      </c>
      <c r="O54" s="71">
        <f t="shared" si="9"/>
        <v>1</v>
      </c>
      <c r="P54" s="71">
        <f t="shared" si="4"/>
        <v>1</v>
      </c>
      <c r="Q54" s="71"/>
      <c r="R54" s="71">
        <f t="shared" si="5"/>
        <v>0</v>
      </c>
      <c r="S54" s="71">
        <f t="shared" si="6"/>
        <v>0</v>
      </c>
      <c r="T54" s="70">
        <f t="shared" si="7"/>
        <v>0</v>
      </c>
      <c r="U54" s="71"/>
      <c r="V54" s="97"/>
      <c r="W54" s="72"/>
      <c r="X54" s="72"/>
      <c r="Y54" s="72"/>
      <c r="Z54" s="72"/>
      <c r="AA54" s="72"/>
      <c r="AB54" s="72"/>
      <c r="AC54" s="72"/>
      <c r="AD54" s="72"/>
    </row>
    <row r="55" spans="1:30" s="73" customFormat="1" ht="85.5" x14ac:dyDescent="0.25">
      <c r="A55" s="89">
        <v>44</v>
      </c>
      <c r="B55" s="90" t="s">
        <v>1375</v>
      </c>
      <c r="C55" s="90" t="s">
        <v>476</v>
      </c>
      <c r="D55" s="90">
        <v>100</v>
      </c>
      <c r="E55" s="91"/>
      <c r="F55" s="92"/>
      <c r="G55" s="93"/>
      <c r="H55" s="94">
        <f t="shared" si="0"/>
        <v>0</v>
      </c>
      <c r="I55" s="95"/>
      <c r="J55" s="94">
        <f t="shared" si="1"/>
        <v>0</v>
      </c>
      <c r="K55" s="94"/>
      <c r="L55" s="96">
        <f t="shared" si="2"/>
        <v>0</v>
      </c>
      <c r="M55" s="71">
        <f t="shared" si="9"/>
        <v>1</v>
      </c>
      <c r="N55" s="71">
        <f t="shared" si="9"/>
        <v>1</v>
      </c>
      <c r="O55" s="71">
        <f t="shared" si="9"/>
        <v>1</v>
      </c>
      <c r="P55" s="71">
        <f t="shared" si="4"/>
        <v>1</v>
      </c>
      <c r="Q55" s="71"/>
      <c r="R55" s="71">
        <f t="shared" si="5"/>
        <v>0</v>
      </c>
      <c r="S55" s="71">
        <f t="shared" si="6"/>
        <v>0</v>
      </c>
      <c r="T55" s="70">
        <f t="shared" si="7"/>
        <v>0</v>
      </c>
      <c r="U55" s="71"/>
      <c r="V55" s="97"/>
      <c r="W55" s="72"/>
      <c r="X55" s="72"/>
      <c r="Y55" s="72"/>
      <c r="Z55" s="72"/>
      <c r="AA55" s="72"/>
      <c r="AB55" s="72"/>
      <c r="AC55" s="72"/>
      <c r="AD55" s="72"/>
    </row>
    <row r="56" spans="1:30" s="73" customFormat="1" ht="14.25" x14ac:dyDescent="0.25">
      <c r="A56" s="89">
        <v>45</v>
      </c>
      <c r="B56" s="90" t="s">
        <v>854</v>
      </c>
      <c r="C56" s="90" t="s">
        <v>476</v>
      </c>
      <c r="D56" s="90">
        <v>16</v>
      </c>
      <c r="E56" s="91"/>
      <c r="F56" s="92"/>
      <c r="G56" s="93"/>
      <c r="H56" s="94">
        <f t="shared" si="0"/>
        <v>0</v>
      </c>
      <c r="I56" s="95"/>
      <c r="J56" s="94">
        <f t="shared" si="1"/>
        <v>0</v>
      </c>
      <c r="K56" s="94"/>
      <c r="L56" s="96">
        <f t="shared" si="2"/>
        <v>0</v>
      </c>
      <c r="M56" s="71">
        <f t="shared" si="9"/>
        <v>1</v>
      </c>
      <c r="N56" s="71">
        <f t="shared" si="9"/>
        <v>1</v>
      </c>
      <c r="O56" s="71">
        <f t="shared" si="9"/>
        <v>1</v>
      </c>
      <c r="P56" s="71">
        <f t="shared" si="4"/>
        <v>1</v>
      </c>
      <c r="Q56" s="71"/>
      <c r="R56" s="71">
        <f t="shared" si="5"/>
        <v>0</v>
      </c>
      <c r="S56" s="71">
        <f t="shared" si="6"/>
        <v>0</v>
      </c>
      <c r="T56" s="70">
        <f t="shared" si="7"/>
        <v>0</v>
      </c>
      <c r="U56" s="71"/>
      <c r="V56" s="97"/>
      <c r="W56" s="72"/>
      <c r="X56" s="72"/>
      <c r="Y56" s="72"/>
      <c r="Z56" s="72"/>
      <c r="AA56" s="72"/>
      <c r="AB56" s="72"/>
      <c r="AC56" s="72"/>
      <c r="AD56" s="72"/>
    </row>
    <row r="57" spans="1:30" s="73" customFormat="1" ht="14.25" x14ac:dyDescent="0.25">
      <c r="A57" s="89">
        <v>46</v>
      </c>
      <c r="B57" s="90" t="s">
        <v>855</v>
      </c>
      <c r="C57" s="90" t="s">
        <v>476</v>
      </c>
      <c r="D57" s="90">
        <v>2000</v>
      </c>
      <c r="E57" s="91"/>
      <c r="F57" s="92"/>
      <c r="G57" s="93"/>
      <c r="H57" s="94">
        <f t="shared" si="0"/>
        <v>0</v>
      </c>
      <c r="I57" s="95"/>
      <c r="J57" s="94">
        <f t="shared" si="1"/>
        <v>0</v>
      </c>
      <c r="K57" s="94"/>
      <c r="L57" s="96">
        <f t="shared" si="2"/>
        <v>0</v>
      </c>
      <c r="M57" s="71">
        <f t="shared" si="9"/>
        <v>1</v>
      </c>
      <c r="N57" s="71">
        <f t="shared" si="9"/>
        <v>1</v>
      </c>
      <c r="O57" s="71">
        <f t="shared" si="9"/>
        <v>1</v>
      </c>
      <c r="P57" s="71">
        <f t="shared" si="4"/>
        <v>1</v>
      </c>
      <c r="Q57" s="71"/>
      <c r="R57" s="71">
        <f t="shared" si="5"/>
        <v>0</v>
      </c>
      <c r="S57" s="71">
        <f t="shared" si="6"/>
        <v>0</v>
      </c>
      <c r="T57" s="70">
        <f t="shared" si="7"/>
        <v>0</v>
      </c>
      <c r="U57" s="71"/>
      <c r="V57" s="97"/>
      <c r="W57" s="72"/>
      <c r="X57" s="72"/>
      <c r="Y57" s="72"/>
      <c r="Z57" s="72"/>
      <c r="AA57" s="72"/>
      <c r="AB57" s="72"/>
      <c r="AC57" s="72"/>
      <c r="AD57" s="72"/>
    </row>
    <row r="58" spans="1:30" s="73" customFormat="1" ht="14.25" x14ac:dyDescent="0.25">
      <c r="A58" s="89">
        <v>47</v>
      </c>
      <c r="B58" s="90" t="s">
        <v>856</v>
      </c>
      <c r="C58" s="90" t="s">
        <v>476</v>
      </c>
      <c r="D58" s="90">
        <v>33000</v>
      </c>
      <c r="E58" s="91"/>
      <c r="F58" s="92"/>
      <c r="G58" s="93"/>
      <c r="H58" s="94">
        <f t="shared" si="0"/>
        <v>0</v>
      </c>
      <c r="I58" s="95"/>
      <c r="J58" s="94">
        <f t="shared" si="1"/>
        <v>0</v>
      </c>
      <c r="K58" s="94"/>
      <c r="L58" s="96">
        <f t="shared" si="2"/>
        <v>0</v>
      </c>
      <c r="M58" s="71">
        <f t="shared" si="9"/>
        <v>1</v>
      </c>
      <c r="N58" s="71">
        <f t="shared" si="9"/>
        <v>1</v>
      </c>
      <c r="O58" s="71">
        <f t="shared" si="9"/>
        <v>1</v>
      </c>
      <c r="P58" s="71">
        <f t="shared" si="4"/>
        <v>1</v>
      </c>
      <c r="Q58" s="71"/>
      <c r="R58" s="71">
        <f t="shared" si="5"/>
        <v>0</v>
      </c>
      <c r="S58" s="71">
        <f t="shared" si="6"/>
        <v>0</v>
      </c>
      <c r="T58" s="70">
        <f t="shared" si="7"/>
        <v>0</v>
      </c>
      <c r="U58" s="71"/>
      <c r="V58" s="97"/>
      <c r="W58" s="72"/>
      <c r="X58" s="72"/>
      <c r="Y58" s="72"/>
      <c r="Z58" s="72"/>
      <c r="AA58" s="72"/>
      <c r="AB58" s="72"/>
      <c r="AC58" s="72"/>
      <c r="AD58" s="72"/>
    </row>
    <row r="59" spans="1:30" s="73" customFormat="1" ht="28.5" x14ac:dyDescent="0.25">
      <c r="A59" s="89">
        <v>48</v>
      </c>
      <c r="B59" s="90" t="s">
        <v>857</v>
      </c>
      <c r="C59" s="90" t="s">
        <v>476</v>
      </c>
      <c r="D59" s="90">
        <v>7700</v>
      </c>
      <c r="E59" s="91"/>
      <c r="F59" s="92"/>
      <c r="G59" s="93"/>
      <c r="H59" s="94">
        <f t="shared" si="0"/>
        <v>0</v>
      </c>
      <c r="I59" s="95"/>
      <c r="J59" s="94">
        <f t="shared" si="1"/>
        <v>0</v>
      </c>
      <c r="K59" s="94"/>
      <c r="L59" s="96">
        <f t="shared" si="2"/>
        <v>0</v>
      </c>
      <c r="M59" s="71">
        <f t="shared" si="9"/>
        <v>1</v>
      </c>
      <c r="N59" s="71">
        <f t="shared" si="9"/>
        <v>1</v>
      </c>
      <c r="O59" s="71">
        <f t="shared" si="9"/>
        <v>1</v>
      </c>
      <c r="P59" s="71">
        <f t="shared" si="4"/>
        <v>1</v>
      </c>
      <c r="Q59" s="71"/>
      <c r="R59" s="71">
        <f t="shared" si="5"/>
        <v>0</v>
      </c>
      <c r="S59" s="71">
        <f t="shared" si="6"/>
        <v>0</v>
      </c>
      <c r="T59" s="70">
        <f t="shared" si="7"/>
        <v>0</v>
      </c>
      <c r="U59" s="71"/>
      <c r="V59" s="97"/>
      <c r="W59" s="72"/>
      <c r="X59" s="72"/>
      <c r="Y59" s="72"/>
      <c r="Z59" s="72"/>
      <c r="AA59" s="72"/>
      <c r="AB59" s="72"/>
      <c r="AC59" s="72"/>
      <c r="AD59" s="72"/>
    </row>
    <row r="60" spans="1:30" s="73" customFormat="1" ht="28.5" x14ac:dyDescent="0.25">
      <c r="A60" s="89">
        <v>49</v>
      </c>
      <c r="B60" s="90" t="s">
        <v>858</v>
      </c>
      <c r="C60" s="90" t="s">
        <v>476</v>
      </c>
      <c r="D60" s="90">
        <v>112</v>
      </c>
      <c r="E60" s="91"/>
      <c r="F60" s="92"/>
      <c r="G60" s="93"/>
      <c r="H60" s="94">
        <f t="shared" si="0"/>
        <v>0</v>
      </c>
      <c r="I60" s="95"/>
      <c r="J60" s="94">
        <f t="shared" si="1"/>
        <v>0</v>
      </c>
      <c r="K60" s="94"/>
      <c r="L60" s="96">
        <f t="shared" si="2"/>
        <v>0</v>
      </c>
      <c r="M60" s="71">
        <f t="shared" si="9"/>
        <v>1</v>
      </c>
      <c r="N60" s="71">
        <f t="shared" si="9"/>
        <v>1</v>
      </c>
      <c r="O60" s="71">
        <f t="shared" si="9"/>
        <v>1</v>
      </c>
      <c r="P60" s="71">
        <f t="shared" si="4"/>
        <v>1</v>
      </c>
      <c r="Q60" s="71"/>
      <c r="R60" s="71">
        <f t="shared" si="5"/>
        <v>0</v>
      </c>
      <c r="S60" s="71">
        <f t="shared" si="6"/>
        <v>0</v>
      </c>
      <c r="T60" s="70">
        <f t="shared" si="7"/>
        <v>0</v>
      </c>
      <c r="U60" s="71"/>
      <c r="V60" s="97"/>
      <c r="W60" s="72"/>
      <c r="X60" s="72"/>
      <c r="Y60" s="72"/>
      <c r="Z60" s="72"/>
      <c r="AA60" s="72"/>
      <c r="AB60" s="72"/>
      <c r="AC60" s="72"/>
      <c r="AD60" s="72"/>
    </row>
    <row r="61" spans="1:30" s="73" customFormat="1" ht="28.5" x14ac:dyDescent="0.25">
      <c r="A61" s="89">
        <v>50</v>
      </c>
      <c r="B61" s="90" t="s">
        <v>859</v>
      </c>
      <c r="C61" s="90" t="s">
        <v>476</v>
      </c>
      <c r="D61" s="90">
        <v>600</v>
      </c>
      <c r="E61" s="91"/>
      <c r="F61" s="92"/>
      <c r="G61" s="93"/>
      <c r="H61" s="94">
        <f t="shared" si="0"/>
        <v>0</v>
      </c>
      <c r="I61" s="95"/>
      <c r="J61" s="94">
        <f t="shared" si="1"/>
        <v>0</v>
      </c>
      <c r="K61" s="94"/>
      <c r="L61" s="96">
        <f t="shared" si="2"/>
        <v>0</v>
      </c>
      <c r="M61" s="71">
        <f t="shared" si="9"/>
        <v>1</v>
      </c>
      <c r="N61" s="71">
        <f t="shared" si="9"/>
        <v>1</v>
      </c>
      <c r="O61" s="71">
        <f t="shared" si="9"/>
        <v>1</v>
      </c>
      <c r="P61" s="71">
        <f t="shared" si="4"/>
        <v>1</v>
      </c>
      <c r="Q61" s="71"/>
      <c r="R61" s="71">
        <f t="shared" si="5"/>
        <v>0</v>
      </c>
      <c r="S61" s="71">
        <f t="shared" si="6"/>
        <v>0</v>
      </c>
      <c r="T61" s="70">
        <f t="shared" si="7"/>
        <v>0</v>
      </c>
      <c r="U61" s="71"/>
      <c r="V61" s="97"/>
      <c r="W61" s="72"/>
      <c r="X61" s="72"/>
      <c r="Y61" s="72"/>
      <c r="Z61" s="72"/>
      <c r="AA61" s="72"/>
      <c r="AB61" s="72"/>
      <c r="AC61" s="72"/>
      <c r="AD61" s="72"/>
    </row>
    <row r="62" spans="1:30" s="73" customFormat="1" ht="14.25" x14ac:dyDescent="0.25">
      <c r="A62" s="89">
        <v>51</v>
      </c>
      <c r="B62" s="90" t="s">
        <v>860</v>
      </c>
      <c r="C62" s="90" t="s">
        <v>476</v>
      </c>
      <c r="D62" s="90">
        <v>100</v>
      </c>
      <c r="E62" s="91"/>
      <c r="F62" s="92"/>
      <c r="G62" s="93"/>
      <c r="H62" s="94">
        <f t="shared" si="0"/>
        <v>0</v>
      </c>
      <c r="I62" s="95"/>
      <c r="J62" s="94">
        <f t="shared" si="1"/>
        <v>0</v>
      </c>
      <c r="K62" s="94"/>
      <c r="L62" s="96">
        <f t="shared" si="2"/>
        <v>0</v>
      </c>
      <c r="M62" s="71">
        <f t="shared" si="9"/>
        <v>1</v>
      </c>
      <c r="N62" s="71">
        <f t="shared" si="9"/>
        <v>1</v>
      </c>
      <c r="O62" s="71">
        <f t="shared" si="9"/>
        <v>1</v>
      </c>
      <c r="P62" s="71">
        <f t="shared" si="4"/>
        <v>1</v>
      </c>
      <c r="Q62" s="71"/>
      <c r="R62" s="71">
        <f t="shared" si="5"/>
        <v>0</v>
      </c>
      <c r="S62" s="71">
        <f t="shared" si="6"/>
        <v>0</v>
      </c>
      <c r="T62" s="70">
        <f t="shared" si="7"/>
        <v>0</v>
      </c>
      <c r="U62" s="71"/>
      <c r="V62" s="97"/>
      <c r="W62" s="72"/>
      <c r="X62" s="72"/>
      <c r="Y62" s="72"/>
      <c r="Z62" s="72"/>
      <c r="AA62" s="72"/>
      <c r="AB62" s="72"/>
      <c r="AC62" s="72"/>
      <c r="AD62" s="72"/>
    </row>
    <row r="63" spans="1:30" s="73" customFormat="1" ht="28.5" x14ac:dyDescent="0.25">
      <c r="A63" s="89">
        <v>52</v>
      </c>
      <c r="B63" s="90" t="s">
        <v>861</v>
      </c>
      <c r="C63" s="90" t="s">
        <v>476</v>
      </c>
      <c r="D63" s="90">
        <v>300</v>
      </c>
      <c r="E63" s="91"/>
      <c r="F63" s="92"/>
      <c r="G63" s="93"/>
      <c r="H63" s="94">
        <f t="shared" si="0"/>
        <v>0</v>
      </c>
      <c r="I63" s="95"/>
      <c r="J63" s="94">
        <f t="shared" si="1"/>
        <v>0</v>
      </c>
      <c r="K63" s="94"/>
      <c r="L63" s="96">
        <f t="shared" si="2"/>
        <v>0</v>
      </c>
      <c r="M63" s="71">
        <f t="shared" si="9"/>
        <v>1</v>
      </c>
      <c r="N63" s="71">
        <f t="shared" si="9"/>
        <v>1</v>
      </c>
      <c r="O63" s="71">
        <f t="shared" si="9"/>
        <v>1</v>
      </c>
      <c r="P63" s="71">
        <f t="shared" si="4"/>
        <v>1</v>
      </c>
      <c r="Q63" s="71"/>
      <c r="R63" s="71">
        <f t="shared" si="5"/>
        <v>0</v>
      </c>
      <c r="S63" s="71">
        <f t="shared" si="6"/>
        <v>0</v>
      </c>
      <c r="T63" s="70">
        <f t="shared" si="7"/>
        <v>0</v>
      </c>
      <c r="U63" s="71"/>
      <c r="V63" s="97"/>
      <c r="W63" s="72"/>
      <c r="X63" s="72"/>
      <c r="Y63" s="72"/>
      <c r="Z63" s="72"/>
      <c r="AA63" s="72"/>
      <c r="AB63" s="72"/>
      <c r="AC63" s="72"/>
      <c r="AD63" s="72"/>
    </row>
    <row r="64" spans="1:30" s="73" customFormat="1" ht="14.25" x14ac:dyDescent="0.25">
      <c r="A64" s="89">
        <v>53</v>
      </c>
      <c r="B64" s="90" t="s">
        <v>862</v>
      </c>
      <c r="C64" s="90" t="s">
        <v>505</v>
      </c>
      <c r="D64" s="90">
        <v>150</v>
      </c>
      <c r="E64" s="91"/>
      <c r="F64" s="92"/>
      <c r="G64" s="93"/>
      <c r="H64" s="94">
        <f t="shared" si="0"/>
        <v>0</v>
      </c>
      <c r="I64" s="95"/>
      <c r="J64" s="94">
        <f t="shared" si="1"/>
        <v>0</v>
      </c>
      <c r="K64" s="94"/>
      <c r="L64" s="96">
        <f t="shared" si="2"/>
        <v>0</v>
      </c>
      <c r="M64" s="71">
        <f t="shared" si="9"/>
        <v>1</v>
      </c>
      <c r="N64" s="71">
        <f t="shared" si="9"/>
        <v>1</v>
      </c>
      <c r="O64" s="71">
        <f t="shared" si="9"/>
        <v>1</v>
      </c>
      <c r="P64" s="71">
        <f t="shared" si="4"/>
        <v>1</v>
      </c>
      <c r="Q64" s="71"/>
      <c r="R64" s="71">
        <f t="shared" si="5"/>
        <v>0</v>
      </c>
      <c r="S64" s="71">
        <f t="shared" si="6"/>
        <v>0</v>
      </c>
      <c r="T64" s="70">
        <f t="shared" si="7"/>
        <v>0</v>
      </c>
      <c r="U64" s="71"/>
      <c r="V64" s="97"/>
      <c r="W64" s="72"/>
      <c r="X64" s="72"/>
      <c r="Y64" s="72"/>
      <c r="Z64" s="72"/>
      <c r="AA64" s="72"/>
      <c r="AB64" s="72"/>
      <c r="AC64" s="72"/>
      <c r="AD64" s="72"/>
    </row>
    <row r="65" spans="1:30" s="73" customFormat="1" ht="42.75" x14ac:dyDescent="0.25">
      <c r="A65" s="89">
        <v>54</v>
      </c>
      <c r="B65" s="90" t="s">
        <v>863</v>
      </c>
      <c r="C65" s="90" t="s">
        <v>476</v>
      </c>
      <c r="D65" s="90">
        <v>50</v>
      </c>
      <c r="E65" s="91"/>
      <c r="F65" s="92"/>
      <c r="G65" s="93"/>
      <c r="H65" s="94">
        <f t="shared" si="0"/>
        <v>0</v>
      </c>
      <c r="I65" s="95"/>
      <c r="J65" s="94">
        <f t="shared" si="1"/>
        <v>0</v>
      </c>
      <c r="K65" s="94"/>
      <c r="L65" s="96">
        <f t="shared" si="2"/>
        <v>0</v>
      </c>
      <c r="M65" s="71">
        <f t="shared" si="9"/>
        <v>1</v>
      </c>
      <c r="N65" s="71">
        <f t="shared" si="9"/>
        <v>1</v>
      </c>
      <c r="O65" s="71">
        <f t="shared" si="9"/>
        <v>1</v>
      </c>
      <c r="P65" s="71">
        <f t="shared" si="4"/>
        <v>1</v>
      </c>
      <c r="Q65" s="71"/>
      <c r="R65" s="71">
        <f t="shared" si="5"/>
        <v>0</v>
      </c>
      <c r="S65" s="71">
        <f t="shared" si="6"/>
        <v>0</v>
      </c>
      <c r="T65" s="70">
        <f t="shared" si="7"/>
        <v>0</v>
      </c>
      <c r="U65" s="71"/>
      <c r="V65" s="97"/>
      <c r="W65" s="72"/>
      <c r="X65" s="72"/>
      <c r="Y65" s="72"/>
      <c r="Z65" s="72"/>
      <c r="AA65" s="72"/>
      <c r="AB65" s="72"/>
      <c r="AC65" s="72"/>
      <c r="AD65" s="72"/>
    </row>
    <row r="66" spans="1:30" s="73" customFormat="1" ht="14.25" x14ac:dyDescent="0.25">
      <c r="A66" s="89">
        <v>55</v>
      </c>
      <c r="B66" s="90" t="s">
        <v>864</v>
      </c>
      <c r="C66" s="90" t="s">
        <v>487</v>
      </c>
      <c r="D66" s="90">
        <v>1000</v>
      </c>
      <c r="E66" s="91"/>
      <c r="F66" s="92"/>
      <c r="G66" s="93"/>
      <c r="H66" s="94">
        <f t="shared" si="0"/>
        <v>0</v>
      </c>
      <c r="I66" s="95"/>
      <c r="J66" s="94">
        <f t="shared" si="1"/>
        <v>0</v>
      </c>
      <c r="K66" s="94"/>
      <c r="L66" s="96">
        <f t="shared" si="2"/>
        <v>0</v>
      </c>
      <c r="M66" s="71">
        <f t="shared" si="9"/>
        <v>1</v>
      </c>
      <c r="N66" s="71">
        <f t="shared" si="9"/>
        <v>1</v>
      </c>
      <c r="O66" s="71">
        <f t="shared" si="9"/>
        <v>1</v>
      </c>
      <c r="P66" s="71">
        <f t="shared" si="4"/>
        <v>1</v>
      </c>
      <c r="Q66" s="71"/>
      <c r="R66" s="71">
        <f t="shared" si="5"/>
        <v>0</v>
      </c>
      <c r="S66" s="71">
        <f t="shared" si="6"/>
        <v>0</v>
      </c>
      <c r="T66" s="70">
        <f t="shared" si="7"/>
        <v>0</v>
      </c>
      <c r="U66" s="71"/>
      <c r="V66" s="97"/>
      <c r="W66" s="72"/>
      <c r="X66" s="72"/>
      <c r="Y66" s="72"/>
      <c r="Z66" s="72"/>
      <c r="AA66" s="72"/>
      <c r="AB66" s="72"/>
      <c r="AC66" s="72"/>
      <c r="AD66" s="72"/>
    </row>
    <row r="67" spans="1:30" s="73" customFormat="1" ht="14.25" x14ac:dyDescent="0.25">
      <c r="A67" s="89">
        <v>56</v>
      </c>
      <c r="B67" s="90" t="s">
        <v>865</v>
      </c>
      <c r="C67" s="90" t="s">
        <v>476</v>
      </c>
      <c r="D67" s="90">
        <v>200</v>
      </c>
      <c r="E67" s="91"/>
      <c r="F67" s="92"/>
      <c r="G67" s="93"/>
      <c r="H67" s="94">
        <f t="shared" ref="H67:H120" si="10">ROUND(D67*G67,2)</f>
        <v>0</v>
      </c>
      <c r="I67" s="95"/>
      <c r="J67" s="94">
        <f t="shared" ref="J67:J120" si="11">ROUND(H67*(1+I67),2)</f>
        <v>0</v>
      </c>
      <c r="K67" s="94"/>
      <c r="L67" s="96">
        <f t="shared" ref="L67:L120" si="12">IF(LEN(H67)-IFERROR(SEARCH(",",H67,1),LEN(H67))&gt;2,1,0)</f>
        <v>0</v>
      </c>
      <c r="M67" s="71">
        <f t="shared" si="9"/>
        <v>1</v>
      </c>
      <c r="N67" s="71">
        <f t="shared" si="9"/>
        <v>1</v>
      </c>
      <c r="O67" s="71">
        <f t="shared" si="9"/>
        <v>1</v>
      </c>
      <c r="P67" s="71">
        <f t="shared" ref="P67:P120" si="13">IF(ISBLANK(I67),1,0)</f>
        <v>1</v>
      </c>
      <c r="Q67" s="71"/>
      <c r="R67" s="71">
        <f t="shared" ref="R67:R120" si="14">IF(ISNUMBER(H67),0,1)</f>
        <v>0</v>
      </c>
      <c r="S67" s="71">
        <f t="shared" ref="S67:S120" si="15">IF(I67=0.08,0,IF(I67=0.23,0,IF(I67=0.05,0,IF(I67=0,0,1))))</f>
        <v>0</v>
      </c>
      <c r="T67" s="70">
        <f t="shared" ref="T67:T120" si="16">IF(ISERROR(IF(LEN(G67)-FIND(",",G67)&gt;4,1,0)),0,IF(LEN(G67)-FIND(",",G67)&gt;4,1,0))</f>
        <v>0</v>
      </c>
      <c r="U67" s="71"/>
      <c r="V67" s="97"/>
      <c r="W67" s="72"/>
      <c r="X67" s="72"/>
      <c r="Y67" s="72"/>
      <c r="Z67" s="72"/>
      <c r="AA67" s="72"/>
      <c r="AB67" s="72"/>
      <c r="AC67" s="72"/>
      <c r="AD67" s="72"/>
    </row>
    <row r="68" spans="1:30" s="73" customFormat="1" ht="14.25" x14ac:dyDescent="0.25">
      <c r="A68" s="89">
        <v>57</v>
      </c>
      <c r="B68" s="90" t="s">
        <v>866</v>
      </c>
      <c r="C68" s="90" t="s">
        <v>476</v>
      </c>
      <c r="D68" s="90">
        <v>14200</v>
      </c>
      <c r="E68" s="91"/>
      <c r="F68" s="92"/>
      <c r="G68" s="93"/>
      <c r="H68" s="94">
        <f t="shared" si="10"/>
        <v>0</v>
      </c>
      <c r="I68" s="95"/>
      <c r="J68" s="94">
        <f t="shared" si="11"/>
        <v>0</v>
      </c>
      <c r="K68" s="94"/>
      <c r="L68" s="96">
        <f t="shared" si="12"/>
        <v>0</v>
      </c>
      <c r="M68" s="71">
        <f t="shared" si="9"/>
        <v>1</v>
      </c>
      <c r="N68" s="71">
        <f t="shared" si="9"/>
        <v>1</v>
      </c>
      <c r="O68" s="71">
        <f t="shared" si="9"/>
        <v>1</v>
      </c>
      <c r="P68" s="71">
        <f t="shared" si="13"/>
        <v>1</v>
      </c>
      <c r="Q68" s="71"/>
      <c r="R68" s="71">
        <f t="shared" si="14"/>
        <v>0</v>
      </c>
      <c r="S68" s="71">
        <f t="shared" si="15"/>
        <v>0</v>
      </c>
      <c r="T68" s="70">
        <f t="shared" si="16"/>
        <v>0</v>
      </c>
      <c r="U68" s="71"/>
      <c r="V68" s="97"/>
      <c r="W68" s="72"/>
      <c r="X68" s="72"/>
      <c r="Y68" s="72"/>
      <c r="Z68" s="72"/>
      <c r="AA68" s="72"/>
      <c r="AB68" s="72"/>
      <c r="AC68" s="72"/>
      <c r="AD68" s="72"/>
    </row>
    <row r="69" spans="1:30" s="73" customFormat="1" ht="28.5" x14ac:dyDescent="0.25">
      <c r="A69" s="89">
        <v>58</v>
      </c>
      <c r="B69" s="90" t="s">
        <v>867</v>
      </c>
      <c r="C69" s="90" t="s">
        <v>505</v>
      </c>
      <c r="D69" s="90">
        <v>130</v>
      </c>
      <c r="E69" s="91"/>
      <c r="F69" s="92"/>
      <c r="G69" s="93"/>
      <c r="H69" s="94">
        <f t="shared" si="10"/>
        <v>0</v>
      </c>
      <c r="I69" s="95"/>
      <c r="J69" s="94">
        <f t="shared" si="11"/>
        <v>0</v>
      </c>
      <c r="K69" s="94"/>
      <c r="L69" s="96">
        <f t="shared" si="12"/>
        <v>0</v>
      </c>
      <c r="M69" s="71">
        <f t="shared" si="9"/>
        <v>1</v>
      </c>
      <c r="N69" s="71">
        <f t="shared" si="9"/>
        <v>1</v>
      </c>
      <c r="O69" s="71">
        <f t="shared" si="9"/>
        <v>1</v>
      </c>
      <c r="P69" s="71">
        <f t="shared" si="13"/>
        <v>1</v>
      </c>
      <c r="Q69" s="71"/>
      <c r="R69" s="71">
        <f t="shared" si="14"/>
        <v>0</v>
      </c>
      <c r="S69" s="71">
        <f t="shared" si="15"/>
        <v>0</v>
      </c>
      <c r="T69" s="70">
        <f t="shared" si="16"/>
        <v>0</v>
      </c>
      <c r="U69" s="71"/>
      <c r="V69" s="97"/>
      <c r="W69" s="72"/>
      <c r="X69" s="72"/>
      <c r="Y69" s="72"/>
      <c r="Z69" s="72"/>
      <c r="AA69" s="72"/>
      <c r="AB69" s="72"/>
      <c r="AC69" s="72"/>
      <c r="AD69" s="72"/>
    </row>
    <row r="70" spans="1:30" s="73" customFormat="1" ht="28.5" x14ac:dyDescent="0.25">
      <c r="A70" s="89">
        <v>59</v>
      </c>
      <c r="B70" s="90" t="s">
        <v>868</v>
      </c>
      <c r="C70" s="90" t="s">
        <v>505</v>
      </c>
      <c r="D70" s="90">
        <v>2</v>
      </c>
      <c r="E70" s="91"/>
      <c r="F70" s="92"/>
      <c r="G70" s="93"/>
      <c r="H70" s="94">
        <f t="shared" si="10"/>
        <v>0</v>
      </c>
      <c r="I70" s="95"/>
      <c r="J70" s="94">
        <f t="shared" si="11"/>
        <v>0</v>
      </c>
      <c r="K70" s="94"/>
      <c r="L70" s="96">
        <f t="shared" si="12"/>
        <v>0</v>
      </c>
      <c r="M70" s="71">
        <f t="shared" si="9"/>
        <v>1</v>
      </c>
      <c r="N70" s="71">
        <f t="shared" si="9"/>
        <v>1</v>
      </c>
      <c r="O70" s="71">
        <f t="shared" si="9"/>
        <v>1</v>
      </c>
      <c r="P70" s="71">
        <f t="shared" si="13"/>
        <v>1</v>
      </c>
      <c r="Q70" s="71"/>
      <c r="R70" s="71">
        <f t="shared" si="14"/>
        <v>0</v>
      </c>
      <c r="S70" s="71">
        <f t="shared" si="15"/>
        <v>0</v>
      </c>
      <c r="T70" s="70">
        <f t="shared" si="16"/>
        <v>0</v>
      </c>
      <c r="U70" s="71"/>
      <c r="V70" s="97"/>
      <c r="W70" s="72"/>
      <c r="X70" s="72"/>
      <c r="Y70" s="72"/>
      <c r="Z70" s="72"/>
      <c r="AA70" s="72"/>
      <c r="AB70" s="72"/>
      <c r="AC70" s="72"/>
      <c r="AD70" s="72"/>
    </row>
    <row r="71" spans="1:30" s="73" customFormat="1" ht="28.5" x14ac:dyDescent="0.25">
      <c r="A71" s="89">
        <v>60</v>
      </c>
      <c r="B71" s="90" t="s">
        <v>869</v>
      </c>
      <c r="C71" s="90" t="s">
        <v>476</v>
      </c>
      <c r="D71" s="90">
        <v>240</v>
      </c>
      <c r="E71" s="91"/>
      <c r="F71" s="92"/>
      <c r="G71" s="93"/>
      <c r="H71" s="94">
        <f t="shared" si="10"/>
        <v>0</v>
      </c>
      <c r="I71" s="95"/>
      <c r="J71" s="94">
        <f t="shared" si="11"/>
        <v>0</v>
      </c>
      <c r="K71" s="94"/>
      <c r="L71" s="96">
        <f t="shared" si="12"/>
        <v>0</v>
      </c>
      <c r="M71" s="71">
        <f t="shared" si="9"/>
        <v>1</v>
      </c>
      <c r="N71" s="71">
        <f t="shared" si="9"/>
        <v>1</v>
      </c>
      <c r="O71" s="71">
        <f t="shared" si="9"/>
        <v>1</v>
      </c>
      <c r="P71" s="71">
        <f t="shared" si="13"/>
        <v>1</v>
      </c>
      <c r="Q71" s="71"/>
      <c r="R71" s="71">
        <f t="shared" si="14"/>
        <v>0</v>
      </c>
      <c r="S71" s="71">
        <f t="shared" si="15"/>
        <v>0</v>
      </c>
      <c r="T71" s="70">
        <f t="shared" si="16"/>
        <v>0</v>
      </c>
      <c r="U71" s="71"/>
      <c r="V71" s="97"/>
      <c r="W71" s="72"/>
      <c r="X71" s="72"/>
      <c r="Y71" s="72"/>
      <c r="Z71" s="72"/>
      <c r="AA71" s="72"/>
      <c r="AB71" s="72"/>
      <c r="AC71" s="72"/>
      <c r="AD71" s="72"/>
    </row>
    <row r="72" spans="1:30" s="73" customFormat="1" ht="14.25" x14ac:dyDescent="0.25">
      <c r="A72" s="89">
        <v>61</v>
      </c>
      <c r="B72" s="90" t="s">
        <v>870</v>
      </c>
      <c r="C72" s="90" t="s">
        <v>476</v>
      </c>
      <c r="D72" s="90">
        <v>60</v>
      </c>
      <c r="E72" s="91"/>
      <c r="F72" s="92"/>
      <c r="G72" s="93"/>
      <c r="H72" s="94">
        <f t="shared" si="10"/>
        <v>0</v>
      </c>
      <c r="I72" s="95"/>
      <c r="J72" s="94">
        <f t="shared" si="11"/>
        <v>0</v>
      </c>
      <c r="K72" s="94"/>
      <c r="L72" s="96">
        <f t="shared" si="12"/>
        <v>0</v>
      </c>
      <c r="M72" s="71">
        <f t="shared" si="9"/>
        <v>1</v>
      </c>
      <c r="N72" s="71">
        <f t="shared" si="9"/>
        <v>1</v>
      </c>
      <c r="O72" s="71">
        <f t="shared" si="9"/>
        <v>1</v>
      </c>
      <c r="P72" s="71">
        <f t="shared" si="13"/>
        <v>1</v>
      </c>
      <c r="Q72" s="71"/>
      <c r="R72" s="71">
        <f t="shared" si="14"/>
        <v>0</v>
      </c>
      <c r="S72" s="71">
        <f t="shared" si="15"/>
        <v>0</v>
      </c>
      <c r="T72" s="70">
        <f t="shared" si="16"/>
        <v>0</v>
      </c>
      <c r="U72" s="71"/>
      <c r="V72" s="97"/>
      <c r="W72" s="72"/>
      <c r="X72" s="72"/>
      <c r="Y72" s="72"/>
      <c r="Z72" s="72"/>
      <c r="AA72" s="72"/>
      <c r="AB72" s="72"/>
      <c r="AC72" s="72"/>
      <c r="AD72" s="72"/>
    </row>
    <row r="73" spans="1:30" s="73" customFormat="1" ht="14.25" x14ac:dyDescent="0.25">
      <c r="A73" s="89">
        <v>62</v>
      </c>
      <c r="B73" s="90" t="s">
        <v>871</v>
      </c>
      <c r="C73" s="90" t="s">
        <v>476</v>
      </c>
      <c r="D73" s="90">
        <v>924</v>
      </c>
      <c r="E73" s="91"/>
      <c r="F73" s="92"/>
      <c r="G73" s="93"/>
      <c r="H73" s="94">
        <f t="shared" si="10"/>
        <v>0</v>
      </c>
      <c r="I73" s="95"/>
      <c r="J73" s="94">
        <f t="shared" si="11"/>
        <v>0</v>
      </c>
      <c r="K73" s="94"/>
      <c r="L73" s="96">
        <f t="shared" si="12"/>
        <v>0</v>
      </c>
      <c r="M73" s="71">
        <f t="shared" si="9"/>
        <v>1</v>
      </c>
      <c r="N73" s="71">
        <f t="shared" si="9"/>
        <v>1</v>
      </c>
      <c r="O73" s="71">
        <f t="shared" si="9"/>
        <v>1</v>
      </c>
      <c r="P73" s="71">
        <f t="shared" si="13"/>
        <v>1</v>
      </c>
      <c r="Q73" s="71"/>
      <c r="R73" s="71">
        <f t="shared" si="14"/>
        <v>0</v>
      </c>
      <c r="S73" s="71">
        <f t="shared" si="15"/>
        <v>0</v>
      </c>
      <c r="T73" s="70">
        <f t="shared" si="16"/>
        <v>0</v>
      </c>
      <c r="U73" s="71"/>
      <c r="V73" s="97"/>
      <c r="W73" s="72"/>
      <c r="X73" s="72"/>
      <c r="Y73" s="72"/>
      <c r="Z73" s="72"/>
      <c r="AA73" s="72"/>
      <c r="AB73" s="72"/>
      <c r="AC73" s="72"/>
      <c r="AD73" s="72"/>
    </row>
    <row r="74" spans="1:30" s="73" customFormat="1" ht="28.5" x14ac:dyDescent="0.25">
      <c r="A74" s="89">
        <v>63</v>
      </c>
      <c r="B74" s="90" t="s">
        <v>872</v>
      </c>
      <c r="C74" s="90" t="s">
        <v>505</v>
      </c>
      <c r="D74" s="90">
        <v>50</v>
      </c>
      <c r="E74" s="91"/>
      <c r="F74" s="92"/>
      <c r="G74" s="93"/>
      <c r="H74" s="94">
        <f t="shared" si="10"/>
        <v>0</v>
      </c>
      <c r="I74" s="95"/>
      <c r="J74" s="94">
        <f t="shared" si="11"/>
        <v>0</v>
      </c>
      <c r="K74" s="94"/>
      <c r="L74" s="96">
        <f t="shared" si="12"/>
        <v>0</v>
      </c>
      <c r="M74" s="71">
        <f t="shared" si="9"/>
        <v>1</v>
      </c>
      <c r="N74" s="71">
        <f t="shared" si="9"/>
        <v>1</v>
      </c>
      <c r="O74" s="71">
        <f t="shared" si="9"/>
        <v>1</v>
      </c>
      <c r="P74" s="71">
        <f t="shared" si="13"/>
        <v>1</v>
      </c>
      <c r="Q74" s="71"/>
      <c r="R74" s="71">
        <f t="shared" si="14"/>
        <v>0</v>
      </c>
      <c r="S74" s="71">
        <f t="shared" si="15"/>
        <v>0</v>
      </c>
      <c r="T74" s="70">
        <f t="shared" si="16"/>
        <v>0</v>
      </c>
      <c r="U74" s="71"/>
      <c r="V74" s="97"/>
      <c r="W74" s="72"/>
      <c r="X74" s="72"/>
      <c r="Y74" s="72"/>
      <c r="Z74" s="72"/>
      <c r="AA74" s="72"/>
      <c r="AB74" s="72"/>
      <c r="AC74" s="72"/>
      <c r="AD74" s="72"/>
    </row>
    <row r="75" spans="1:30" s="73" customFormat="1" ht="14.25" x14ac:dyDescent="0.25">
      <c r="A75" s="89">
        <v>64</v>
      </c>
      <c r="B75" s="90" t="s">
        <v>873</v>
      </c>
      <c r="C75" s="90" t="s">
        <v>505</v>
      </c>
      <c r="D75" s="90">
        <v>500</v>
      </c>
      <c r="E75" s="91"/>
      <c r="F75" s="92"/>
      <c r="G75" s="93"/>
      <c r="H75" s="94">
        <f t="shared" si="10"/>
        <v>0</v>
      </c>
      <c r="I75" s="95"/>
      <c r="J75" s="94">
        <f t="shared" si="11"/>
        <v>0</v>
      </c>
      <c r="K75" s="94"/>
      <c r="L75" s="96">
        <f t="shared" si="12"/>
        <v>0</v>
      </c>
      <c r="M75" s="71">
        <f t="shared" si="9"/>
        <v>1</v>
      </c>
      <c r="N75" s="71">
        <f t="shared" si="9"/>
        <v>1</v>
      </c>
      <c r="O75" s="71">
        <f t="shared" si="9"/>
        <v>1</v>
      </c>
      <c r="P75" s="71">
        <f t="shared" si="13"/>
        <v>1</v>
      </c>
      <c r="Q75" s="71"/>
      <c r="R75" s="71">
        <f t="shared" si="14"/>
        <v>0</v>
      </c>
      <c r="S75" s="71">
        <f t="shared" si="15"/>
        <v>0</v>
      </c>
      <c r="T75" s="70">
        <f t="shared" si="16"/>
        <v>0</v>
      </c>
      <c r="U75" s="71"/>
      <c r="V75" s="97"/>
      <c r="W75" s="72"/>
      <c r="X75" s="72"/>
      <c r="Y75" s="72"/>
      <c r="Z75" s="72"/>
      <c r="AA75" s="72"/>
      <c r="AB75" s="72"/>
      <c r="AC75" s="72"/>
      <c r="AD75" s="72"/>
    </row>
    <row r="76" spans="1:30" s="73" customFormat="1" ht="14.25" x14ac:dyDescent="0.25">
      <c r="A76" s="89">
        <v>65</v>
      </c>
      <c r="B76" s="90" t="s">
        <v>874</v>
      </c>
      <c r="C76" s="90" t="s">
        <v>476</v>
      </c>
      <c r="D76" s="90">
        <v>600</v>
      </c>
      <c r="E76" s="91"/>
      <c r="F76" s="92"/>
      <c r="G76" s="93"/>
      <c r="H76" s="94">
        <f t="shared" si="10"/>
        <v>0</v>
      </c>
      <c r="I76" s="95"/>
      <c r="J76" s="94">
        <f t="shared" si="11"/>
        <v>0</v>
      </c>
      <c r="K76" s="94"/>
      <c r="L76" s="96">
        <f t="shared" si="12"/>
        <v>0</v>
      </c>
      <c r="M76" s="71">
        <f t="shared" si="9"/>
        <v>1</v>
      </c>
      <c r="N76" s="71">
        <f t="shared" si="9"/>
        <v>1</v>
      </c>
      <c r="O76" s="71">
        <f t="shared" si="9"/>
        <v>1</v>
      </c>
      <c r="P76" s="71">
        <f t="shared" si="13"/>
        <v>1</v>
      </c>
      <c r="Q76" s="71"/>
      <c r="R76" s="71">
        <f t="shared" si="14"/>
        <v>0</v>
      </c>
      <c r="S76" s="71">
        <f t="shared" si="15"/>
        <v>0</v>
      </c>
      <c r="T76" s="70">
        <f t="shared" si="16"/>
        <v>0</v>
      </c>
      <c r="U76" s="71"/>
      <c r="V76" s="97"/>
      <c r="W76" s="72"/>
      <c r="X76" s="72"/>
      <c r="Y76" s="72"/>
      <c r="Z76" s="72"/>
      <c r="AA76" s="72"/>
      <c r="AB76" s="72"/>
      <c r="AC76" s="72"/>
      <c r="AD76" s="72"/>
    </row>
    <row r="77" spans="1:30" s="73" customFormat="1" ht="14.25" x14ac:dyDescent="0.25">
      <c r="A77" s="89">
        <v>66</v>
      </c>
      <c r="B77" s="90" t="s">
        <v>875</v>
      </c>
      <c r="C77" s="90" t="s">
        <v>476</v>
      </c>
      <c r="D77" s="90">
        <v>30</v>
      </c>
      <c r="E77" s="91"/>
      <c r="F77" s="92"/>
      <c r="G77" s="93"/>
      <c r="H77" s="94">
        <f t="shared" si="10"/>
        <v>0</v>
      </c>
      <c r="I77" s="95"/>
      <c r="J77" s="94">
        <f t="shared" si="11"/>
        <v>0</v>
      </c>
      <c r="K77" s="94"/>
      <c r="L77" s="96">
        <f t="shared" si="12"/>
        <v>0</v>
      </c>
      <c r="M77" s="71">
        <f t="shared" si="9"/>
        <v>1</v>
      </c>
      <c r="N77" s="71">
        <f t="shared" si="9"/>
        <v>1</v>
      </c>
      <c r="O77" s="71">
        <f t="shared" si="9"/>
        <v>1</v>
      </c>
      <c r="P77" s="71">
        <f t="shared" si="13"/>
        <v>1</v>
      </c>
      <c r="Q77" s="71"/>
      <c r="R77" s="71">
        <f t="shared" si="14"/>
        <v>0</v>
      </c>
      <c r="S77" s="71">
        <f t="shared" si="15"/>
        <v>0</v>
      </c>
      <c r="T77" s="70">
        <f t="shared" si="16"/>
        <v>0</v>
      </c>
      <c r="U77" s="71"/>
      <c r="V77" s="97"/>
      <c r="W77" s="72"/>
      <c r="X77" s="72"/>
      <c r="Y77" s="72"/>
      <c r="Z77" s="72"/>
      <c r="AA77" s="72"/>
      <c r="AB77" s="72"/>
      <c r="AC77" s="72"/>
      <c r="AD77" s="72"/>
    </row>
    <row r="78" spans="1:30" s="73" customFormat="1" ht="14.25" x14ac:dyDescent="0.25">
      <c r="A78" s="89">
        <v>67</v>
      </c>
      <c r="B78" s="90" t="s">
        <v>876</v>
      </c>
      <c r="C78" s="90" t="s">
        <v>476</v>
      </c>
      <c r="D78" s="90">
        <v>300</v>
      </c>
      <c r="E78" s="91"/>
      <c r="F78" s="92"/>
      <c r="G78" s="93"/>
      <c r="H78" s="94">
        <f t="shared" si="10"/>
        <v>0</v>
      </c>
      <c r="I78" s="95"/>
      <c r="J78" s="94">
        <f t="shared" si="11"/>
        <v>0</v>
      </c>
      <c r="K78" s="94"/>
      <c r="L78" s="96">
        <f t="shared" si="12"/>
        <v>0</v>
      </c>
      <c r="M78" s="71">
        <f t="shared" si="9"/>
        <v>1</v>
      </c>
      <c r="N78" s="71">
        <f t="shared" si="9"/>
        <v>1</v>
      </c>
      <c r="O78" s="71">
        <f t="shared" si="9"/>
        <v>1</v>
      </c>
      <c r="P78" s="71">
        <f t="shared" si="13"/>
        <v>1</v>
      </c>
      <c r="Q78" s="71"/>
      <c r="R78" s="71">
        <f t="shared" si="14"/>
        <v>0</v>
      </c>
      <c r="S78" s="71">
        <f t="shared" si="15"/>
        <v>0</v>
      </c>
      <c r="T78" s="70">
        <f t="shared" si="16"/>
        <v>0</v>
      </c>
      <c r="U78" s="71"/>
      <c r="V78" s="97"/>
      <c r="W78" s="72"/>
      <c r="X78" s="72"/>
      <c r="Y78" s="72"/>
      <c r="Z78" s="72"/>
      <c r="AA78" s="72"/>
      <c r="AB78" s="72"/>
      <c r="AC78" s="72"/>
      <c r="AD78" s="72"/>
    </row>
    <row r="79" spans="1:30" s="73" customFormat="1" ht="14.25" x14ac:dyDescent="0.25">
      <c r="A79" s="89">
        <v>68</v>
      </c>
      <c r="B79" s="90" t="s">
        <v>877</v>
      </c>
      <c r="C79" s="90" t="s">
        <v>476</v>
      </c>
      <c r="D79" s="90">
        <v>500</v>
      </c>
      <c r="E79" s="91"/>
      <c r="F79" s="92"/>
      <c r="G79" s="93"/>
      <c r="H79" s="94">
        <f t="shared" si="10"/>
        <v>0</v>
      </c>
      <c r="I79" s="95"/>
      <c r="J79" s="94">
        <f t="shared" si="11"/>
        <v>0</v>
      </c>
      <c r="K79" s="94"/>
      <c r="L79" s="96">
        <f t="shared" si="12"/>
        <v>0</v>
      </c>
      <c r="M79" s="71">
        <f t="shared" si="9"/>
        <v>1</v>
      </c>
      <c r="N79" s="71">
        <f t="shared" si="9"/>
        <v>1</v>
      </c>
      <c r="O79" s="71">
        <f t="shared" si="9"/>
        <v>1</v>
      </c>
      <c r="P79" s="71">
        <f t="shared" si="13"/>
        <v>1</v>
      </c>
      <c r="Q79" s="71"/>
      <c r="R79" s="71">
        <f t="shared" si="14"/>
        <v>0</v>
      </c>
      <c r="S79" s="71">
        <f t="shared" si="15"/>
        <v>0</v>
      </c>
      <c r="T79" s="70">
        <f t="shared" si="16"/>
        <v>0</v>
      </c>
      <c r="U79" s="71"/>
      <c r="V79" s="97"/>
      <c r="W79" s="72"/>
      <c r="X79" s="72"/>
      <c r="Y79" s="72"/>
      <c r="Z79" s="72"/>
      <c r="AA79" s="72"/>
      <c r="AB79" s="72"/>
      <c r="AC79" s="72"/>
      <c r="AD79" s="72"/>
    </row>
    <row r="80" spans="1:30" s="73" customFormat="1" ht="14.25" x14ac:dyDescent="0.25">
      <c r="A80" s="89">
        <v>69</v>
      </c>
      <c r="B80" s="90" t="s">
        <v>878</v>
      </c>
      <c r="C80" s="90" t="s">
        <v>476</v>
      </c>
      <c r="D80" s="90">
        <v>420</v>
      </c>
      <c r="E80" s="91"/>
      <c r="F80" s="92"/>
      <c r="G80" s="93"/>
      <c r="H80" s="94">
        <f t="shared" si="10"/>
        <v>0</v>
      </c>
      <c r="I80" s="95"/>
      <c r="J80" s="94">
        <f t="shared" si="11"/>
        <v>0</v>
      </c>
      <c r="K80" s="94"/>
      <c r="L80" s="96">
        <f t="shared" si="12"/>
        <v>0</v>
      </c>
      <c r="M80" s="71">
        <f t="shared" si="9"/>
        <v>1</v>
      </c>
      <c r="N80" s="71">
        <f t="shared" si="9"/>
        <v>1</v>
      </c>
      <c r="O80" s="71">
        <f t="shared" si="9"/>
        <v>1</v>
      </c>
      <c r="P80" s="71">
        <f t="shared" si="13"/>
        <v>1</v>
      </c>
      <c r="Q80" s="71"/>
      <c r="R80" s="71">
        <f t="shared" si="14"/>
        <v>0</v>
      </c>
      <c r="S80" s="71">
        <f t="shared" si="15"/>
        <v>0</v>
      </c>
      <c r="T80" s="70">
        <f t="shared" si="16"/>
        <v>0</v>
      </c>
      <c r="U80" s="71"/>
      <c r="V80" s="97"/>
      <c r="W80" s="72"/>
      <c r="X80" s="72"/>
      <c r="Y80" s="72"/>
      <c r="Z80" s="72"/>
      <c r="AA80" s="72"/>
      <c r="AB80" s="72"/>
      <c r="AC80" s="72"/>
      <c r="AD80" s="72"/>
    </row>
    <row r="81" spans="1:30" s="73" customFormat="1" ht="14.25" x14ac:dyDescent="0.25">
      <c r="A81" s="89">
        <v>70</v>
      </c>
      <c r="B81" s="90" t="s">
        <v>879</v>
      </c>
      <c r="C81" s="90" t="s">
        <v>476</v>
      </c>
      <c r="D81" s="90">
        <v>300</v>
      </c>
      <c r="E81" s="91"/>
      <c r="F81" s="92"/>
      <c r="G81" s="93"/>
      <c r="H81" s="94">
        <f t="shared" si="10"/>
        <v>0</v>
      </c>
      <c r="I81" s="95"/>
      <c r="J81" s="94">
        <f t="shared" si="11"/>
        <v>0</v>
      </c>
      <c r="K81" s="94"/>
      <c r="L81" s="96">
        <f t="shared" si="12"/>
        <v>0</v>
      </c>
      <c r="M81" s="71">
        <f t="shared" si="9"/>
        <v>1</v>
      </c>
      <c r="N81" s="71">
        <f t="shared" si="9"/>
        <v>1</v>
      </c>
      <c r="O81" s="71">
        <f t="shared" si="9"/>
        <v>1</v>
      </c>
      <c r="P81" s="71">
        <f t="shared" si="13"/>
        <v>1</v>
      </c>
      <c r="Q81" s="71"/>
      <c r="R81" s="71">
        <f t="shared" si="14"/>
        <v>0</v>
      </c>
      <c r="S81" s="71">
        <f t="shared" si="15"/>
        <v>0</v>
      </c>
      <c r="T81" s="70">
        <f t="shared" si="16"/>
        <v>0</v>
      </c>
      <c r="U81" s="71"/>
      <c r="V81" s="97"/>
      <c r="W81" s="72"/>
      <c r="X81" s="72"/>
      <c r="Y81" s="72"/>
      <c r="Z81" s="72"/>
      <c r="AA81" s="72"/>
      <c r="AB81" s="72"/>
      <c r="AC81" s="72"/>
      <c r="AD81" s="72"/>
    </row>
    <row r="82" spans="1:30" s="73" customFormat="1" ht="14.25" x14ac:dyDescent="0.25">
      <c r="A82" s="89">
        <v>71</v>
      </c>
      <c r="B82" s="90" t="s">
        <v>880</v>
      </c>
      <c r="C82" s="90" t="s">
        <v>505</v>
      </c>
      <c r="D82" s="90">
        <v>250</v>
      </c>
      <c r="E82" s="91"/>
      <c r="F82" s="92"/>
      <c r="G82" s="93"/>
      <c r="H82" s="94">
        <f t="shared" si="10"/>
        <v>0</v>
      </c>
      <c r="I82" s="95"/>
      <c r="J82" s="94">
        <f t="shared" si="11"/>
        <v>0</v>
      </c>
      <c r="K82" s="94"/>
      <c r="L82" s="96">
        <f t="shared" si="12"/>
        <v>0</v>
      </c>
      <c r="M82" s="71">
        <f t="shared" si="9"/>
        <v>1</v>
      </c>
      <c r="N82" s="71">
        <f t="shared" si="9"/>
        <v>1</v>
      </c>
      <c r="O82" s="71">
        <f t="shared" si="9"/>
        <v>1</v>
      </c>
      <c r="P82" s="71">
        <f t="shared" si="13"/>
        <v>1</v>
      </c>
      <c r="Q82" s="71"/>
      <c r="R82" s="71">
        <f t="shared" si="14"/>
        <v>0</v>
      </c>
      <c r="S82" s="71">
        <f t="shared" si="15"/>
        <v>0</v>
      </c>
      <c r="T82" s="70">
        <f t="shared" si="16"/>
        <v>0</v>
      </c>
      <c r="U82" s="71"/>
      <c r="V82" s="97"/>
      <c r="W82" s="72"/>
      <c r="X82" s="72"/>
      <c r="Y82" s="72"/>
      <c r="Z82" s="72"/>
      <c r="AA82" s="72"/>
      <c r="AB82" s="72"/>
      <c r="AC82" s="72"/>
      <c r="AD82" s="72"/>
    </row>
    <row r="83" spans="1:30" s="73" customFormat="1" ht="14.25" x14ac:dyDescent="0.25">
      <c r="A83" s="89">
        <v>72</v>
      </c>
      <c r="B83" s="90" t="s">
        <v>881</v>
      </c>
      <c r="C83" s="90" t="s">
        <v>476</v>
      </c>
      <c r="D83" s="90">
        <v>6000</v>
      </c>
      <c r="E83" s="91"/>
      <c r="F83" s="92"/>
      <c r="G83" s="93"/>
      <c r="H83" s="94">
        <f t="shared" si="10"/>
        <v>0</v>
      </c>
      <c r="I83" s="95"/>
      <c r="J83" s="94">
        <f t="shared" si="11"/>
        <v>0</v>
      </c>
      <c r="K83" s="94"/>
      <c r="L83" s="96">
        <f t="shared" si="12"/>
        <v>0</v>
      </c>
      <c r="M83" s="71">
        <f t="shared" si="9"/>
        <v>1</v>
      </c>
      <c r="N83" s="71">
        <f t="shared" si="9"/>
        <v>1</v>
      </c>
      <c r="O83" s="71">
        <f t="shared" si="9"/>
        <v>1</v>
      </c>
      <c r="P83" s="71">
        <f t="shared" si="13"/>
        <v>1</v>
      </c>
      <c r="Q83" s="71"/>
      <c r="R83" s="71">
        <f t="shared" si="14"/>
        <v>0</v>
      </c>
      <c r="S83" s="71">
        <f t="shared" si="15"/>
        <v>0</v>
      </c>
      <c r="T83" s="70">
        <f t="shared" si="16"/>
        <v>0</v>
      </c>
      <c r="U83" s="71"/>
      <c r="V83" s="97"/>
      <c r="W83" s="72"/>
      <c r="X83" s="72"/>
      <c r="Y83" s="72"/>
      <c r="Z83" s="72"/>
      <c r="AA83" s="72"/>
      <c r="AB83" s="72"/>
      <c r="AC83" s="72"/>
      <c r="AD83" s="72"/>
    </row>
    <row r="84" spans="1:30" s="73" customFormat="1" ht="14.25" x14ac:dyDescent="0.25">
      <c r="A84" s="89">
        <v>73</v>
      </c>
      <c r="B84" s="90" t="s">
        <v>882</v>
      </c>
      <c r="C84" s="90" t="s">
        <v>476</v>
      </c>
      <c r="D84" s="90">
        <v>100</v>
      </c>
      <c r="E84" s="91"/>
      <c r="F84" s="92"/>
      <c r="G84" s="93"/>
      <c r="H84" s="94">
        <f t="shared" si="10"/>
        <v>0</v>
      </c>
      <c r="I84" s="95"/>
      <c r="J84" s="94">
        <f t="shared" si="11"/>
        <v>0</v>
      </c>
      <c r="K84" s="94"/>
      <c r="L84" s="96">
        <f t="shared" si="12"/>
        <v>0</v>
      </c>
      <c r="M84" s="71">
        <f t="shared" si="9"/>
        <v>1</v>
      </c>
      <c r="N84" s="71">
        <f t="shared" si="9"/>
        <v>1</v>
      </c>
      <c r="O84" s="71">
        <f t="shared" si="9"/>
        <v>1</v>
      </c>
      <c r="P84" s="71">
        <f t="shared" si="13"/>
        <v>1</v>
      </c>
      <c r="Q84" s="71"/>
      <c r="R84" s="71">
        <f t="shared" si="14"/>
        <v>0</v>
      </c>
      <c r="S84" s="71">
        <f t="shared" si="15"/>
        <v>0</v>
      </c>
      <c r="T84" s="70">
        <f t="shared" si="16"/>
        <v>0</v>
      </c>
      <c r="U84" s="71"/>
      <c r="V84" s="97"/>
      <c r="W84" s="72"/>
      <c r="X84" s="72"/>
      <c r="Y84" s="72"/>
      <c r="Z84" s="72"/>
      <c r="AA84" s="72"/>
      <c r="AB84" s="72"/>
      <c r="AC84" s="72"/>
      <c r="AD84" s="72"/>
    </row>
    <row r="85" spans="1:30" s="73" customFormat="1" ht="14.25" x14ac:dyDescent="0.25">
      <c r="A85" s="89">
        <v>74</v>
      </c>
      <c r="B85" s="90" t="s">
        <v>883</v>
      </c>
      <c r="C85" s="90" t="s">
        <v>476</v>
      </c>
      <c r="D85" s="90">
        <v>200</v>
      </c>
      <c r="E85" s="91"/>
      <c r="F85" s="92"/>
      <c r="G85" s="93"/>
      <c r="H85" s="94">
        <f t="shared" si="10"/>
        <v>0</v>
      </c>
      <c r="I85" s="95"/>
      <c r="J85" s="94">
        <f t="shared" si="11"/>
        <v>0</v>
      </c>
      <c r="K85" s="94"/>
      <c r="L85" s="96">
        <f t="shared" si="12"/>
        <v>0</v>
      </c>
      <c r="M85" s="71">
        <f t="shared" si="9"/>
        <v>1</v>
      </c>
      <c r="N85" s="71">
        <f t="shared" si="9"/>
        <v>1</v>
      </c>
      <c r="O85" s="71">
        <f t="shared" si="9"/>
        <v>1</v>
      </c>
      <c r="P85" s="71">
        <f t="shared" si="13"/>
        <v>1</v>
      </c>
      <c r="Q85" s="71"/>
      <c r="R85" s="71">
        <f t="shared" si="14"/>
        <v>0</v>
      </c>
      <c r="S85" s="71">
        <f t="shared" si="15"/>
        <v>0</v>
      </c>
      <c r="T85" s="70">
        <f t="shared" si="16"/>
        <v>0</v>
      </c>
      <c r="U85" s="71"/>
      <c r="V85" s="97"/>
      <c r="W85" s="72"/>
      <c r="X85" s="72"/>
      <c r="Y85" s="72"/>
      <c r="Z85" s="72"/>
      <c r="AA85" s="72"/>
      <c r="AB85" s="72"/>
      <c r="AC85" s="72"/>
      <c r="AD85" s="72"/>
    </row>
    <row r="86" spans="1:30" s="73" customFormat="1" ht="14.25" x14ac:dyDescent="0.25">
      <c r="A86" s="89">
        <v>75</v>
      </c>
      <c r="B86" s="90" t="s">
        <v>884</v>
      </c>
      <c r="C86" s="90" t="s">
        <v>505</v>
      </c>
      <c r="D86" s="90">
        <v>80</v>
      </c>
      <c r="E86" s="91"/>
      <c r="F86" s="92"/>
      <c r="G86" s="93"/>
      <c r="H86" s="94">
        <f t="shared" si="10"/>
        <v>0</v>
      </c>
      <c r="I86" s="95"/>
      <c r="J86" s="94">
        <f t="shared" si="11"/>
        <v>0</v>
      </c>
      <c r="K86" s="94"/>
      <c r="L86" s="96">
        <f t="shared" si="12"/>
        <v>0</v>
      </c>
      <c r="M86" s="71">
        <f t="shared" si="9"/>
        <v>1</v>
      </c>
      <c r="N86" s="71">
        <f t="shared" si="9"/>
        <v>1</v>
      </c>
      <c r="O86" s="71">
        <f t="shared" si="9"/>
        <v>1</v>
      </c>
      <c r="P86" s="71">
        <f t="shared" si="13"/>
        <v>1</v>
      </c>
      <c r="Q86" s="71"/>
      <c r="R86" s="71">
        <f t="shared" si="14"/>
        <v>0</v>
      </c>
      <c r="S86" s="71">
        <f t="shared" si="15"/>
        <v>0</v>
      </c>
      <c r="T86" s="70">
        <f t="shared" si="16"/>
        <v>0</v>
      </c>
      <c r="U86" s="71"/>
      <c r="V86" s="97"/>
      <c r="W86" s="72"/>
      <c r="X86" s="72"/>
      <c r="Y86" s="72"/>
      <c r="Z86" s="72"/>
      <c r="AA86" s="72"/>
      <c r="AB86" s="72"/>
      <c r="AC86" s="72"/>
      <c r="AD86" s="72"/>
    </row>
    <row r="87" spans="1:30" s="73" customFormat="1" ht="14.25" x14ac:dyDescent="0.25">
      <c r="A87" s="89">
        <v>76</v>
      </c>
      <c r="B87" s="90" t="s">
        <v>885</v>
      </c>
      <c r="C87" s="90" t="s">
        <v>476</v>
      </c>
      <c r="D87" s="90">
        <v>720</v>
      </c>
      <c r="E87" s="91"/>
      <c r="F87" s="92"/>
      <c r="G87" s="93"/>
      <c r="H87" s="94">
        <f t="shared" si="10"/>
        <v>0</v>
      </c>
      <c r="I87" s="95"/>
      <c r="J87" s="94">
        <f t="shared" si="11"/>
        <v>0</v>
      </c>
      <c r="K87" s="94"/>
      <c r="L87" s="96">
        <f t="shared" si="12"/>
        <v>0</v>
      </c>
      <c r="M87" s="71">
        <f t="shared" si="9"/>
        <v>1</v>
      </c>
      <c r="N87" s="71">
        <f t="shared" si="9"/>
        <v>1</v>
      </c>
      <c r="O87" s="71">
        <f t="shared" si="9"/>
        <v>1</v>
      </c>
      <c r="P87" s="71">
        <f t="shared" si="13"/>
        <v>1</v>
      </c>
      <c r="Q87" s="71"/>
      <c r="R87" s="71">
        <f t="shared" si="14"/>
        <v>0</v>
      </c>
      <c r="S87" s="71">
        <f t="shared" si="15"/>
        <v>0</v>
      </c>
      <c r="T87" s="70">
        <f t="shared" si="16"/>
        <v>0</v>
      </c>
      <c r="U87" s="71"/>
      <c r="V87" s="97"/>
      <c r="W87" s="72"/>
      <c r="X87" s="72"/>
      <c r="Y87" s="72"/>
      <c r="Z87" s="72"/>
      <c r="AA87" s="72"/>
      <c r="AB87" s="72"/>
      <c r="AC87" s="72"/>
      <c r="AD87" s="72"/>
    </row>
    <row r="88" spans="1:30" s="73" customFormat="1" ht="14.25" x14ac:dyDescent="0.25">
      <c r="A88" s="89">
        <v>77</v>
      </c>
      <c r="B88" s="90" t="s">
        <v>886</v>
      </c>
      <c r="C88" s="90" t="s">
        <v>505</v>
      </c>
      <c r="D88" s="90">
        <v>100</v>
      </c>
      <c r="E88" s="91"/>
      <c r="F88" s="92"/>
      <c r="G88" s="93"/>
      <c r="H88" s="94">
        <f t="shared" si="10"/>
        <v>0</v>
      </c>
      <c r="I88" s="95"/>
      <c r="J88" s="94">
        <f t="shared" si="11"/>
        <v>0</v>
      </c>
      <c r="K88" s="94"/>
      <c r="L88" s="96">
        <f t="shared" si="12"/>
        <v>0</v>
      </c>
      <c r="M88" s="71">
        <f t="shared" si="9"/>
        <v>1</v>
      </c>
      <c r="N88" s="71">
        <f t="shared" si="9"/>
        <v>1</v>
      </c>
      <c r="O88" s="71">
        <f t="shared" si="9"/>
        <v>1</v>
      </c>
      <c r="P88" s="71">
        <f t="shared" si="13"/>
        <v>1</v>
      </c>
      <c r="Q88" s="71"/>
      <c r="R88" s="71">
        <f t="shared" si="14"/>
        <v>0</v>
      </c>
      <c r="S88" s="71">
        <f t="shared" si="15"/>
        <v>0</v>
      </c>
      <c r="T88" s="70">
        <f t="shared" si="16"/>
        <v>0</v>
      </c>
      <c r="U88" s="71"/>
      <c r="V88" s="97"/>
      <c r="W88" s="72"/>
      <c r="X88" s="72"/>
      <c r="Y88" s="72"/>
      <c r="Z88" s="72"/>
      <c r="AA88" s="72"/>
      <c r="AB88" s="72"/>
      <c r="AC88" s="72"/>
      <c r="AD88" s="72"/>
    </row>
    <row r="89" spans="1:30" s="73" customFormat="1" ht="14.25" x14ac:dyDescent="0.25">
      <c r="A89" s="89">
        <v>78</v>
      </c>
      <c r="B89" s="90" t="s">
        <v>887</v>
      </c>
      <c r="C89" s="90" t="s">
        <v>505</v>
      </c>
      <c r="D89" s="90">
        <v>30</v>
      </c>
      <c r="E89" s="91"/>
      <c r="F89" s="92"/>
      <c r="G89" s="93"/>
      <c r="H89" s="94">
        <f t="shared" si="10"/>
        <v>0</v>
      </c>
      <c r="I89" s="95"/>
      <c r="J89" s="94">
        <f t="shared" si="11"/>
        <v>0</v>
      </c>
      <c r="K89" s="94"/>
      <c r="L89" s="96">
        <f t="shared" si="12"/>
        <v>0</v>
      </c>
      <c r="M89" s="71">
        <f t="shared" si="9"/>
        <v>1</v>
      </c>
      <c r="N89" s="71">
        <f t="shared" si="9"/>
        <v>1</v>
      </c>
      <c r="O89" s="71">
        <f t="shared" si="9"/>
        <v>1</v>
      </c>
      <c r="P89" s="71">
        <f t="shared" si="13"/>
        <v>1</v>
      </c>
      <c r="Q89" s="71"/>
      <c r="R89" s="71">
        <f t="shared" si="14"/>
        <v>0</v>
      </c>
      <c r="S89" s="71">
        <f t="shared" si="15"/>
        <v>0</v>
      </c>
      <c r="T89" s="70">
        <f t="shared" si="16"/>
        <v>0</v>
      </c>
      <c r="U89" s="71"/>
      <c r="V89" s="97"/>
      <c r="W89" s="72"/>
      <c r="X89" s="72"/>
      <c r="Y89" s="72"/>
      <c r="Z89" s="72"/>
      <c r="AA89" s="72"/>
      <c r="AB89" s="72"/>
      <c r="AC89" s="72"/>
      <c r="AD89" s="72"/>
    </row>
    <row r="90" spans="1:30" s="73" customFormat="1" ht="14.25" x14ac:dyDescent="0.25">
      <c r="A90" s="89">
        <v>79</v>
      </c>
      <c r="B90" s="90" t="s">
        <v>888</v>
      </c>
      <c r="C90" s="90" t="s">
        <v>505</v>
      </c>
      <c r="D90" s="90">
        <v>10</v>
      </c>
      <c r="E90" s="91"/>
      <c r="F90" s="92"/>
      <c r="G90" s="93"/>
      <c r="H90" s="94">
        <f t="shared" si="10"/>
        <v>0</v>
      </c>
      <c r="I90" s="95"/>
      <c r="J90" s="94">
        <f t="shared" si="11"/>
        <v>0</v>
      </c>
      <c r="K90" s="94"/>
      <c r="L90" s="96">
        <f t="shared" si="12"/>
        <v>0</v>
      </c>
      <c r="M90" s="71">
        <f t="shared" si="9"/>
        <v>1</v>
      </c>
      <c r="N90" s="71">
        <f t="shared" si="9"/>
        <v>1</v>
      </c>
      <c r="O90" s="71">
        <f t="shared" si="9"/>
        <v>1</v>
      </c>
      <c r="P90" s="71">
        <f t="shared" si="13"/>
        <v>1</v>
      </c>
      <c r="Q90" s="71"/>
      <c r="R90" s="71">
        <f t="shared" si="14"/>
        <v>0</v>
      </c>
      <c r="S90" s="71">
        <f t="shared" si="15"/>
        <v>0</v>
      </c>
      <c r="T90" s="70">
        <f t="shared" si="16"/>
        <v>0</v>
      </c>
      <c r="U90" s="71"/>
      <c r="V90" s="97"/>
      <c r="W90" s="72"/>
      <c r="X90" s="72"/>
      <c r="Y90" s="72"/>
      <c r="Z90" s="72"/>
      <c r="AA90" s="72"/>
      <c r="AB90" s="72"/>
      <c r="AC90" s="72"/>
      <c r="AD90" s="72"/>
    </row>
    <row r="91" spans="1:30" s="73" customFormat="1" ht="14.25" x14ac:dyDescent="0.25">
      <c r="A91" s="89">
        <v>80</v>
      </c>
      <c r="B91" s="90" t="s">
        <v>889</v>
      </c>
      <c r="C91" s="90" t="s">
        <v>476</v>
      </c>
      <c r="D91" s="90">
        <v>3900</v>
      </c>
      <c r="E91" s="91"/>
      <c r="F91" s="92"/>
      <c r="G91" s="93"/>
      <c r="H91" s="94">
        <f t="shared" si="10"/>
        <v>0</v>
      </c>
      <c r="I91" s="95"/>
      <c r="J91" s="94">
        <f t="shared" si="11"/>
        <v>0</v>
      </c>
      <c r="K91" s="94"/>
      <c r="L91" s="96">
        <f t="shared" si="12"/>
        <v>0</v>
      </c>
      <c r="M91" s="71">
        <f t="shared" si="9"/>
        <v>1</v>
      </c>
      <c r="N91" s="71">
        <f t="shared" si="9"/>
        <v>1</v>
      </c>
      <c r="O91" s="71">
        <f t="shared" si="9"/>
        <v>1</v>
      </c>
      <c r="P91" s="71">
        <f t="shared" si="13"/>
        <v>1</v>
      </c>
      <c r="Q91" s="71"/>
      <c r="R91" s="71">
        <f t="shared" si="14"/>
        <v>0</v>
      </c>
      <c r="S91" s="71">
        <f t="shared" si="15"/>
        <v>0</v>
      </c>
      <c r="T91" s="70">
        <f t="shared" si="16"/>
        <v>0</v>
      </c>
      <c r="U91" s="71"/>
      <c r="V91" s="97"/>
      <c r="W91" s="72"/>
      <c r="X91" s="72"/>
      <c r="Y91" s="72"/>
      <c r="Z91" s="72"/>
      <c r="AA91" s="72"/>
      <c r="AB91" s="72"/>
      <c r="AC91" s="72"/>
      <c r="AD91" s="72"/>
    </row>
    <row r="92" spans="1:30" s="73" customFormat="1" ht="14.25" x14ac:dyDescent="0.25">
      <c r="A92" s="89">
        <v>81</v>
      </c>
      <c r="B92" s="90" t="s">
        <v>890</v>
      </c>
      <c r="C92" s="90" t="s">
        <v>476</v>
      </c>
      <c r="D92" s="90">
        <v>3000</v>
      </c>
      <c r="E92" s="91"/>
      <c r="F92" s="92"/>
      <c r="G92" s="93"/>
      <c r="H92" s="94">
        <f t="shared" si="10"/>
        <v>0</v>
      </c>
      <c r="I92" s="95"/>
      <c r="J92" s="94">
        <f t="shared" si="11"/>
        <v>0</v>
      </c>
      <c r="K92" s="94"/>
      <c r="L92" s="96">
        <f t="shared" si="12"/>
        <v>0</v>
      </c>
      <c r="M92" s="71">
        <f t="shared" si="9"/>
        <v>1</v>
      </c>
      <c r="N92" s="71">
        <f t="shared" si="9"/>
        <v>1</v>
      </c>
      <c r="O92" s="71">
        <f t="shared" si="9"/>
        <v>1</v>
      </c>
      <c r="P92" s="71">
        <f t="shared" si="13"/>
        <v>1</v>
      </c>
      <c r="Q92" s="71"/>
      <c r="R92" s="71">
        <f t="shared" si="14"/>
        <v>0</v>
      </c>
      <c r="S92" s="71">
        <f t="shared" si="15"/>
        <v>0</v>
      </c>
      <c r="T92" s="70">
        <f t="shared" si="16"/>
        <v>0</v>
      </c>
      <c r="U92" s="71"/>
      <c r="V92" s="97"/>
      <c r="W92" s="72"/>
      <c r="X92" s="72"/>
      <c r="Y92" s="72"/>
      <c r="Z92" s="72"/>
      <c r="AA92" s="72"/>
      <c r="AB92" s="72"/>
      <c r="AC92" s="72"/>
      <c r="AD92" s="72"/>
    </row>
    <row r="93" spans="1:30" s="73" customFormat="1" ht="14.25" x14ac:dyDescent="0.25">
      <c r="A93" s="89">
        <v>82</v>
      </c>
      <c r="B93" s="90" t="s">
        <v>891</v>
      </c>
      <c r="C93" s="90" t="s">
        <v>476</v>
      </c>
      <c r="D93" s="90">
        <v>90</v>
      </c>
      <c r="E93" s="91"/>
      <c r="F93" s="92"/>
      <c r="G93" s="93"/>
      <c r="H93" s="94">
        <f t="shared" si="10"/>
        <v>0</v>
      </c>
      <c r="I93" s="95"/>
      <c r="J93" s="94">
        <f t="shared" si="11"/>
        <v>0</v>
      </c>
      <c r="K93" s="94"/>
      <c r="L93" s="96">
        <f t="shared" si="12"/>
        <v>0</v>
      </c>
      <c r="M93" s="71">
        <f t="shared" si="9"/>
        <v>1</v>
      </c>
      <c r="N93" s="71">
        <f t="shared" si="9"/>
        <v>1</v>
      </c>
      <c r="O93" s="71">
        <f t="shared" si="9"/>
        <v>1</v>
      </c>
      <c r="P93" s="71">
        <f t="shared" si="13"/>
        <v>1</v>
      </c>
      <c r="Q93" s="71"/>
      <c r="R93" s="71">
        <f t="shared" si="14"/>
        <v>0</v>
      </c>
      <c r="S93" s="71">
        <f t="shared" si="15"/>
        <v>0</v>
      </c>
      <c r="T93" s="70">
        <f t="shared" si="16"/>
        <v>0</v>
      </c>
      <c r="U93" s="71"/>
      <c r="V93" s="97"/>
      <c r="W93" s="72"/>
      <c r="X93" s="72"/>
      <c r="Y93" s="72"/>
      <c r="Z93" s="72"/>
      <c r="AA93" s="72"/>
      <c r="AB93" s="72"/>
      <c r="AC93" s="72"/>
      <c r="AD93" s="72"/>
    </row>
    <row r="94" spans="1:30" s="73" customFormat="1" ht="14.25" x14ac:dyDescent="0.25">
      <c r="A94" s="89">
        <v>83</v>
      </c>
      <c r="B94" s="90" t="s">
        <v>892</v>
      </c>
      <c r="C94" s="90" t="s">
        <v>476</v>
      </c>
      <c r="D94" s="90">
        <v>120</v>
      </c>
      <c r="E94" s="91"/>
      <c r="F94" s="92"/>
      <c r="G94" s="93"/>
      <c r="H94" s="94">
        <f t="shared" si="10"/>
        <v>0</v>
      </c>
      <c r="I94" s="95"/>
      <c r="J94" s="94">
        <f t="shared" si="11"/>
        <v>0</v>
      </c>
      <c r="K94" s="94"/>
      <c r="L94" s="96">
        <f t="shared" si="12"/>
        <v>0</v>
      </c>
      <c r="M94" s="71">
        <f t="shared" si="9"/>
        <v>1</v>
      </c>
      <c r="N94" s="71">
        <f t="shared" si="9"/>
        <v>1</v>
      </c>
      <c r="O94" s="71">
        <f t="shared" si="9"/>
        <v>1</v>
      </c>
      <c r="P94" s="71">
        <f t="shared" si="13"/>
        <v>1</v>
      </c>
      <c r="Q94" s="71"/>
      <c r="R94" s="71">
        <f t="shared" si="14"/>
        <v>0</v>
      </c>
      <c r="S94" s="71">
        <f t="shared" si="15"/>
        <v>0</v>
      </c>
      <c r="T94" s="70">
        <f t="shared" si="16"/>
        <v>0</v>
      </c>
      <c r="U94" s="71"/>
      <c r="V94" s="97"/>
      <c r="W94" s="72"/>
      <c r="X94" s="72"/>
      <c r="Y94" s="72"/>
      <c r="Z94" s="72"/>
      <c r="AA94" s="72"/>
      <c r="AB94" s="72"/>
      <c r="AC94" s="72"/>
      <c r="AD94" s="72"/>
    </row>
    <row r="95" spans="1:30" s="73" customFormat="1" ht="14.25" x14ac:dyDescent="0.25">
      <c r="A95" s="89">
        <v>84</v>
      </c>
      <c r="B95" s="90" t="s">
        <v>893</v>
      </c>
      <c r="C95" s="90" t="s">
        <v>476</v>
      </c>
      <c r="D95" s="90">
        <v>140</v>
      </c>
      <c r="E95" s="91"/>
      <c r="F95" s="92"/>
      <c r="G95" s="93"/>
      <c r="H95" s="94">
        <f t="shared" si="10"/>
        <v>0</v>
      </c>
      <c r="I95" s="95"/>
      <c r="J95" s="94">
        <f t="shared" si="11"/>
        <v>0</v>
      </c>
      <c r="K95" s="94"/>
      <c r="L95" s="96">
        <f t="shared" si="12"/>
        <v>0</v>
      </c>
      <c r="M95" s="71">
        <f t="shared" si="9"/>
        <v>1</v>
      </c>
      <c r="N95" s="71">
        <f t="shared" si="9"/>
        <v>1</v>
      </c>
      <c r="O95" s="71">
        <f t="shared" si="9"/>
        <v>1</v>
      </c>
      <c r="P95" s="71">
        <f t="shared" si="13"/>
        <v>1</v>
      </c>
      <c r="Q95" s="71"/>
      <c r="R95" s="71">
        <f t="shared" si="14"/>
        <v>0</v>
      </c>
      <c r="S95" s="71">
        <f t="shared" si="15"/>
        <v>0</v>
      </c>
      <c r="T95" s="70">
        <f t="shared" si="16"/>
        <v>0</v>
      </c>
      <c r="U95" s="71"/>
      <c r="V95" s="97"/>
      <c r="W95" s="72"/>
      <c r="X95" s="72"/>
      <c r="Y95" s="72"/>
      <c r="Z95" s="72"/>
      <c r="AA95" s="72"/>
      <c r="AB95" s="72"/>
      <c r="AC95" s="72"/>
      <c r="AD95" s="72"/>
    </row>
    <row r="96" spans="1:30" s="73" customFormat="1" ht="14.25" x14ac:dyDescent="0.25">
      <c r="A96" s="89">
        <v>85</v>
      </c>
      <c r="B96" s="90" t="s">
        <v>894</v>
      </c>
      <c r="C96" s="90" t="s">
        <v>476</v>
      </c>
      <c r="D96" s="90">
        <v>140</v>
      </c>
      <c r="E96" s="91"/>
      <c r="F96" s="92"/>
      <c r="G96" s="93"/>
      <c r="H96" s="94">
        <f t="shared" si="10"/>
        <v>0</v>
      </c>
      <c r="I96" s="95"/>
      <c r="J96" s="94">
        <f t="shared" si="11"/>
        <v>0</v>
      </c>
      <c r="K96" s="94"/>
      <c r="L96" s="96">
        <f t="shared" si="12"/>
        <v>0</v>
      </c>
      <c r="M96" s="71">
        <f t="shared" si="9"/>
        <v>1</v>
      </c>
      <c r="N96" s="71">
        <f t="shared" si="9"/>
        <v>1</v>
      </c>
      <c r="O96" s="71">
        <f t="shared" si="9"/>
        <v>1</v>
      </c>
      <c r="P96" s="71">
        <f t="shared" si="13"/>
        <v>1</v>
      </c>
      <c r="Q96" s="71"/>
      <c r="R96" s="71">
        <f t="shared" si="14"/>
        <v>0</v>
      </c>
      <c r="S96" s="71">
        <f t="shared" si="15"/>
        <v>0</v>
      </c>
      <c r="T96" s="70">
        <f t="shared" si="16"/>
        <v>0</v>
      </c>
      <c r="U96" s="71"/>
      <c r="V96" s="97"/>
      <c r="W96" s="72"/>
      <c r="X96" s="72"/>
      <c r="Y96" s="72"/>
      <c r="Z96" s="72"/>
      <c r="AA96" s="72"/>
      <c r="AB96" s="72"/>
      <c r="AC96" s="72"/>
      <c r="AD96" s="72"/>
    </row>
    <row r="97" spans="1:30" s="73" customFormat="1" ht="14.25" x14ac:dyDescent="0.25">
      <c r="A97" s="89">
        <v>86</v>
      </c>
      <c r="B97" s="90" t="s">
        <v>895</v>
      </c>
      <c r="C97" s="90" t="s">
        <v>476</v>
      </c>
      <c r="D97" s="90">
        <v>120</v>
      </c>
      <c r="E97" s="91"/>
      <c r="F97" s="92"/>
      <c r="G97" s="93"/>
      <c r="H97" s="94">
        <f t="shared" si="10"/>
        <v>0</v>
      </c>
      <c r="I97" s="95"/>
      <c r="J97" s="94">
        <f t="shared" si="11"/>
        <v>0</v>
      </c>
      <c r="K97" s="94"/>
      <c r="L97" s="96">
        <f t="shared" si="12"/>
        <v>0</v>
      </c>
      <c r="M97" s="71">
        <f t="shared" si="9"/>
        <v>1</v>
      </c>
      <c r="N97" s="71">
        <f t="shared" si="9"/>
        <v>1</v>
      </c>
      <c r="O97" s="71">
        <f t="shared" si="9"/>
        <v>1</v>
      </c>
      <c r="P97" s="71">
        <f t="shared" si="13"/>
        <v>1</v>
      </c>
      <c r="Q97" s="71"/>
      <c r="R97" s="71">
        <f t="shared" si="14"/>
        <v>0</v>
      </c>
      <c r="S97" s="71">
        <f t="shared" si="15"/>
        <v>0</v>
      </c>
      <c r="T97" s="70">
        <f t="shared" si="16"/>
        <v>0</v>
      </c>
      <c r="U97" s="71"/>
      <c r="V97" s="97"/>
      <c r="W97" s="72"/>
      <c r="X97" s="72"/>
      <c r="Y97" s="72"/>
      <c r="Z97" s="72"/>
      <c r="AA97" s="72"/>
      <c r="AB97" s="72"/>
      <c r="AC97" s="72"/>
      <c r="AD97" s="72"/>
    </row>
    <row r="98" spans="1:30" s="73" customFormat="1" ht="28.5" x14ac:dyDescent="0.25">
      <c r="A98" s="89">
        <v>87</v>
      </c>
      <c r="B98" s="90" t="s">
        <v>896</v>
      </c>
      <c r="C98" s="90" t="s">
        <v>505</v>
      </c>
      <c r="D98" s="90">
        <v>3000</v>
      </c>
      <c r="E98" s="91"/>
      <c r="F98" s="92"/>
      <c r="G98" s="93"/>
      <c r="H98" s="94">
        <f t="shared" si="10"/>
        <v>0</v>
      </c>
      <c r="I98" s="95"/>
      <c r="J98" s="94">
        <f t="shared" si="11"/>
        <v>0</v>
      </c>
      <c r="K98" s="94"/>
      <c r="L98" s="96">
        <f t="shared" si="12"/>
        <v>0</v>
      </c>
      <c r="M98" s="71">
        <f t="shared" si="9"/>
        <v>1</v>
      </c>
      <c r="N98" s="71">
        <f t="shared" si="9"/>
        <v>1</v>
      </c>
      <c r="O98" s="71">
        <f t="shared" si="9"/>
        <v>1</v>
      </c>
      <c r="P98" s="71">
        <f t="shared" si="13"/>
        <v>1</v>
      </c>
      <c r="Q98" s="71"/>
      <c r="R98" s="71">
        <f t="shared" si="14"/>
        <v>0</v>
      </c>
      <c r="S98" s="71">
        <f t="shared" si="15"/>
        <v>0</v>
      </c>
      <c r="T98" s="70">
        <f t="shared" si="16"/>
        <v>0</v>
      </c>
      <c r="U98" s="71"/>
      <c r="V98" s="97"/>
      <c r="W98" s="72"/>
      <c r="X98" s="72"/>
      <c r="Y98" s="72"/>
      <c r="Z98" s="72"/>
      <c r="AA98" s="72"/>
      <c r="AB98" s="72"/>
      <c r="AC98" s="72"/>
      <c r="AD98" s="72"/>
    </row>
    <row r="99" spans="1:30" s="73" customFormat="1" ht="14.25" x14ac:dyDescent="0.25">
      <c r="A99" s="89">
        <v>88</v>
      </c>
      <c r="B99" s="90" t="s">
        <v>897</v>
      </c>
      <c r="C99" s="90" t="s">
        <v>476</v>
      </c>
      <c r="D99" s="90">
        <v>60</v>
      </c>
      <c r="E99" s="91"/>
      <c r="F99" s="92"/>
      <c r="G99" s="93"/>
      <c r="H99" s="94">
        <f t="shared" si="10"/>
        <v>0</v>
      </c>
      <c r="I99" s="95"/>
      <c r="J99" s="94">
        <f t="shared" si="11"/>
        <v>0</v>
      </c>
      <c r="K99" s="94"/>
      <c r="L99" s="96">
        <f t="shared" si="12"/>
        <v>0</v>
      </c>
      <c r="M99" s="71">
        <f t="shared" si="9"/>
        <v>1</v>
      </c>
      <c r="N99" s="71">
        <f t="shared" si="9"/>
        <v>1</v>
      </c>
      <c r="O99" s="71">
        <f t="shared" si="9"/>
        <v>1</v>
      </c>
      <c r="P99" s="71">
        <f t="shared" si="13"/>
        <v>1</v>
      </c>
      <c r="Q99" s="71"/>
      <c r="R99" s="71">
        <f t="shared" si="14"/>
        <v>0</v>
      </c>
      <c r="S99" s="71">
        <f t="shared" si="15"/>
        <v>0</v>
      </c>
      <c r="T99" s="70">
        <f t="shared" si="16"/>
        <v>0</v>
      </c>
      <c r="U99" s="71"/>
      <c r="V99" s="97"/>
      <c r="W99" s="72"/>
      <c r="X99" s="72"/>
      <c r="Y99" s="72"/>
      <c r="Z99" s="72"/>
      <c r="AA99" s="72"/>
      <c r="AB99" s="72"/>
      <c r="AC99" s="72"/>
      <c r="AD99" s="72"/>
    </row>
    <row r="100" spans="1:30" s="73" customFormat="1" ht="14.25" x14ac:dyDescent="0.25">
      <c r="A100" s="89">
        <v>89</v>
      </c>
      <c r="B100" s="90" t="s">
        <v>898</v>
      </c>
      <c r="C100" s="90" t="s">
        <v>476</v>
      </c>
      <c r="D100" s="90">
        <v>700</v>
      </c>
      <c r="E100" s="91"/>
      <c r="F100" s="92"/>
      <c r="G100" s="93"/>
      <c r="H100" s="94">
        <f t="shared" si="10"/>
        <v>0</v>
      </c>
      <c r="I100" s="95"/>
      <c r="J100" s="94">
        <f t="shared" si="11"/>
        <v>0</v>
      </c>
      <c r="K100" s="94"/>
      <c r="L100" s="96">
        <f t="shared" si="12"/>
        <v>0</v>
      </c>
      <c r="M100" s="71">
        <f t="shared" ref="M100:M153" si="17">IF(ISBLANK(E100),1,0)</f>
        <v>1</v>
      </c>
      <c r="N100" s="71">
        <f t="shared" ref="N100:N153" si="18">IF(ISBLANK(F100),1,0)</f>
        <v>1</v>
      </c>
      <c r="O100" s="71">
        <f t="shared" ref="O100:O153" si="19">IF(ISBLANK(G100),1,0)</f>
        <v>1</v>
      </c>
      <c r="P100" s="71">
        <f t="shared" si="13"/>
        <v>1</v>
      </c>
      <c r="Q100" s="71"/>
      <c r="R100" s="71">
        <f t="shared" si="14"/>
        <v>0</v>
      </c>
      <c r="S100" s="71">
        <f t="shared" si="15"/>
        <v>0</v>
      </c>
      <c r="T100" s="70">
        <f t="shared" si="16"/>
        <v>0</v>
      </c>
      <c r="U100" s="71"/>
      <c r="V100" s="97"/>
      <c r="W100" s="72"/>
      <c r="X100" s="72"/>
      <c r="Y100" s="72"/>
      <c r="Z100" s="72"/>
      <c r="AA100" s="72"/>
      <c r="AB100" s="72"/>
      <c r="AC100" s="72"/>
      <c r="AD100" s="72"/>
    </row>
    <row r="101" spans="1:30" s="73" customFormat="1" ht="42.75" x14ac:dyDescent="0.25">
      <c r="A101" s="89">
        <v>90</v>
      </c>
      <c r="B101" s="90" t="s">
        <v>899</v>
      </c>
      <c r="C101" s="90" t="s">
        <v>505</v>
      </c>
      <c r="D101" s="90">
        <v>10</v>
      </c>
      <c r="E101" s="91"/>
      <c r="F101" s="92"/>
      <c r="G101" s="93"/>
      <c r="H101" s="94">
        <f t="shared" si="10"/>
        <v>0</v>
      </c>
      <c r="I101" s="95"/>
      <c r="J101" s="94">
        <f t="shared" si="11"/>
        <v>0</v>
      </c>
      <c r="K101" s="94"/>
      <c r="L101" s="96">
        <f t="shared" si="12"/>
        <v>0</v>
      </c>
      <c r="M101" s="71">
        <f t="shared" si="17"/>
        <v>1</v>
      </c>
      <c r="N101" s="71">
        <f t="shared" si="18"/>
        <v>1</v>
      </c>
      <c r="O101" s="71">
        <f t="shared" si="19"/>
        <v>1</v>
      </c>
      <c r="P101" s="71">
        <f t="shared" si="13"/>
        <v>1</v>
      </c>
      <c r="Q101" s="71"/>
      <c r="R101" s="71">
        <f t="shared" si="14"/>
        <v>0</v>
      </c>
      <c r="S101" s="71">
        <f t="shared" si="15"/>
        <v>0</v>
      </c>
      <c r="T101" s="70">
        <f t="shared" si="16"/>
        <v>0</v>
      </c>
      <c r="U101" s="71"/>
      <c r="V101" s="97"/>
      <c r="W101" s="72"/>
      <c r="X101" s="72"/>
      <c r="Y101" s="72"/>
      <c r="Z101" s="72"/>
      <c r="AA101" s="72"/>
      <c r="AB101" s="72"/>
      <c r="AC101" s="72"/>
      <c r="AD101" s="72"/>
    </row>
    <row r="102" spans="1:30" s="73" customFormat="1" ht="14.25" x14ac:dyDescent="0.25">
      <c r="A102" s="89">
        <v>91</v>
      </c>
      <c r="B102" s="90" t="s">
        <v>900</v>
      </c>
      <c r="C102" s="90" t="s">
        <v>476</v>
      </c>
      <c r="D102" s="90">
        <v>560</v>
      </c>
      <c r="E102" s="91"/>
      <c r="F102" s="92"/>
      <c r="G102" s="93"/>
      <c r="H102" s="94">
        <f t="shared" si="10"/>
        <v>0</v>
      </c>
      <c r="I102" s="95"/>
      <c r="J102" s="94">
        <f t="shared" si="11"/>
        <v>0</v>
      </c>
      <c r="K102" s="94"/>
      <c r="L102" s="96">
        <f t="shared" si="12"/>
        <v>0</v>
      </c>
      <c r="M102" s="71">
        <f t="shared" si="17"/>
        <v>1</v>
      </c>
      <c r="N102" s="71">
        <f t="shared" si="18"/>
        <v>1</v>
      </c>
      <c r="O102" s="71">
        <f t="shared" si="19"/>
        <v>1</v>
      </c>
      <c r="P102" s="71">
        <f t="shared" si="13"/>
        <v>1</v>
      </c>
      <c r="Q102" s="71"/>
      <c r="R102" s="71">
        <f t="shared" si="14"/>
        <v>0</v>
      </c>
      <c r="S102" s="71">
        <f t="shared" si="15"/>
        <v>0</v>
      </c>
      <c r="T102" s="70">
        <f t="shared" si="16"/>
        <v>0</v>
      </c>
      <c r="U102" s="71"/>
      <c r="V102" s="97"/>
      <c r="W102" s="72"/>
      <c r="X102" s="72"/>
      <c r="Y102" s="72"/>
      <c r="Z102" s="72"/>
      <c r="AA102" s="72"/>
      <c r="AB102" s="72"/>
      <c r="AC102" s="72"/>
      <c r="AD102" s="72"/>
    </row>
    <row r="103" spans="1:30" s="73" customFormat="1" ht="14.25" x14ac:dyDescent="0.25">
      <c r="A103" s="89">
        <v>92</v>
      </c>
      <c r="B103" s="90" t="s">
        <v>901</v>
      </c>
      <c r="C103" s="90" t="s">
        <v>476</v>
      </c>
      <c r="D103" s="90">
        <v>30</v>
      </c>
      <c r="E103" s="91"/>
      <c r="F103" s="92"/>
      <c r="G103" s="93"/>
      <c r="H103" s="94">
        <f t="shared" si="10"/>
        <v>0</v>
      </c>
      <c r="I103" s="95"/>
      <c r="J103" s="94">
        <f t="shared" si="11"/>
        <v>0</v>
      </c>
      <c r="K103" s="94"/>
      <c r="L103" s="96">
        <f t="shared" si="12"/>
        <v>0</v>
      </c>
      <c r="M103" s="71">
        <f t="shared" si="17"/>
        <v>1</v>
      </c>
      <c r="N103" s="71">
        <f t="shared" si="18"/>
        <v>1</v>
      </c>
      <c r="O103" s="71">
        <f t="shared" si="19"/>
        <v>1</v>
      </c>
      <c r="P103" s="71">
        <f t="shared" si="13"/>
        <v>1</v>
      </c>
      <c r="Q103" s="71"/>
      <c r="R103" s="71">
        <f t="shared" si="14"/>
        <v>0</v>
      </c>
      <c r="S103" s="71">
        <f t="shared" si="15"/>
        <v>0</v>
      </c>
      <c r="T103" s="70">
        <f t="shared" si="16"/>
        <v>0</v>
      </c>
      <c r="U103" s="71"/>
      <c r="V103" s="97"/>
      <c r="W103" s="72"/>
      <c r="X103" s="72"/>
      <c r="Y103" s="72"/>
      <c r="Z103" s="72"/>
      <c r="AA103" s="72"/>
      <c r="AB103" s="72"/>
      <c r="AC103" s="72"/>
      <c r="AD103" s="72"/>
    </row>
    <row r="104" spans="1:30" s="73" customFormat="1" ht="14.25" x14ac:dyDescent="0.25">
      <c r="A104" s="89">
        <v>93</v>
      </c>
      <c r="B104" s="90" t="s">
        <v>902</v>
      </c>
      <c r="C104" s="90" t="s">
        <v>476</v>
      </c>
      <c r="D104" s="90">
        <v>8800</v>
      </c>
      <c r="E104" s="91"/>
      <c r="F104" s="92"/>
      <c r="G104" s="93"/>
      <c r="H104" s="94">
        <f t="shared" si="10"/>
        <v>0</v>
      </c>
      <c r="I104" s="95"/>
      <c r="J104" s="94">
        <f t="shared" si="11"/>
        <v>0</v>
      </c>
      <c r="K104" s="94"/>
      <c r="L104" s="96">
        <f t="shared" si="12"/>
        <v>0</v>
      </c>
      <c r="M104" s="71">
        <f t="shared" si="17"/>
        <v>1</v>
      </c>
      <c r="N104" s="71">
        <f t="shared" si="18"/>
        <v>1</v>
      </c>
      <c r="O104" s="71">
        <f t="shared" si="19"/>
        <v>1</v>
      </c>
      <c r="P104" s="71">
        <f t="shared" si="13"/>
        <v>1</v>
      </c>
      <c r="Q104" s="71"/>
      <c r="R104" s="71">
        <f t="shared" si="14"/>
        <v>0</v>
      </c>
      <c r="S104" s="71">
        <f t="shared" si="15"/>
        <v>0</v>
      </c>
      <c r="T104" s="70">
        <f t="shared" si="16"/>
        <v>0</v>
      </c>
      <c r="U104" s="71"/>
      <c r="V104" s="97"/>
      <c r="W104" s="72"/>
      <c r="X104" s="72"/>
      <c r="Y104" s="72"/>
      <c r="Z104" s="72"/>
      <c r="AA104" s="72"/>
      <c r="AB104" s="72"/>
      <c r="AC104" s="72"/>
      <c r="AD104" s="72"/>
    </row>
    <row r="105" spans="1:30" s="73" customFormat="1" ht="14.25" x14ac:dyDescent="0.25">
      <c r="A105" s="89">
        <v>94</v>
      </c>
      <c r="B105" s="90" t="s">
        <v>903</v>
      </c>
      <c r="C105" s="90" t="s">
        <v>476</v>
      </c>
      <c r="D105" s="90">
        <v>12000</v>
      </c>
      <c r="E105" s="91"/>
      <c r="F105" s="92"/>
      <c r="G105" s="93"/>
      <c r="H105" s="94">
        <f t="shared" si="10"/>
        <v>0</v>
      </c>
      <c r="I105" s="95"/>
      <c r="J105" s="94">
        <f t="shared" si="11"/>
        <v>0</v>
      </c>
      <c r="K105" s="94"/>
      <c r="L105" s="96">
        <f t="shared" si="12"/>
        <v>0</v>
      </c>
      <c r="M105" s="71">
        <f t="shared" si="17"/>
        <v>1</v>
      </c>
      <c r="N105" s="71">
        <f t="shared" si="18"/>
        <v>1</v>
      </c>
      <c r="O105" s="71">
        <f t="shared" si="19"/>
        <v>1</v>
      </c>
      <c r="P105" s="71">
        <f t="shared" si="13"/>
        <v>1</v>
      </c>
      <c r="Q105" s="71"/>
      <c r="R105" s="71">
        <f t="shared" si="14"/>
        <v>0</v>
      </c>
      <c r="S105" s="71">
        <f t="shared" si="15"/>
        <v>0</v>
      </c>
      <c r="T105" s="70">
        <f t="shared" si="16"/>
        <v>0</v>
      </c>
      <c r="U105" s="71"/>
      <c r="V105" s="97"/>
      <c r="W105" s="72"/>
      <c r="X105" s="72"/>
      <c r="Y105" s="72"/>
      <c r="Z105" s="72"/>
      <c r="AA105" s="72"/>
      <c r="AB105" s="72"/>
      <c r="AC105" s="72"/>
      <c r="AD105" s="72"/>
    </row>
    <row r="106" spans="1:30" s="73" customFormat="1" ht="14.25" x14ac:dyDescent="0.25">
      <c r="A106" s="89">
        <v>95</v>
      </c>
      <c r="B106" s="90" t="s">
        <v>904</v>
      </c>
      <c r="C106" s="90" t="s">
        <v>476</v>
      </c>
      <c r="D106" s="90">
        <v>12000</v>
      </c>
      <c r="E106" s="91"/>
      <c r="F106" s="92"/>
      <c r="G106" s="93"/>
      <c r="H106" s="94">
        <f t="shared" si="10"/>
        <v>0</v>
      </c>
      <c r="I106" s="95"/>
      <c r="J106" s="94">
        <f t="shared" si="11"/>
        <v>0</v>
      </c>
      <c r="K106" s="94"/>
      <c r="L106" s="96">
        <f t="shared" si="12"/>
        <v>0</v>
      </c>
      <c r="M106" s="71">
        <f t="shared" si="17"/>
        <v>1</v>
      </c>
      <c r="N106" s="71">
        <f t="shared" si="18"/>
        <v>1</v>
      </c>
      <c r="O106" s="71">
        <f t="shared" si="19"/>
        <v>1</v>
      </c>
      <c r="P106" s="71">
        <f t="shared" si="13"/>
        <v>1</v>
      </c>
      <c r="Q106" s="71"/>
      <c r="R106" s="71">
        <f t="shared" si="14"/>
        <v>0</v>
      </c>
      <c r="S106" s="71">
        <f t="shared" si="15"/>
        <v>0</v>
      </c>
      <c r="T106" s="70">
        <f t="shared" si="16"/>
        <v>0</v>
      </c>
      <c r="U106" s="71"/>
      <c r="V106" s="97"/>
      <c r="W106" s="72"/>
      <c r="X106" s="72"/>
      <c r="Y106" s="72"/>
      <c r="Z106" s="72"/>
      <c r="AA106" s="72"/>
      <c r="AB106" s="72"/>
      <c r="AC106" s="72"/>
      <c r="AD106" s="72"/>
    </row>
    <row r="107" spans="1:30" s="73" customFormat="1" ht="14.25" x14ac:dyDescent="0.25">
      <c r="A107" s="89">
        <v>96</v>
      </c>
      <c r="B107" s="90" t="s">
        <v>905</v>
      </c>
      <c r="C107" s="90" t="s">
        <v>476</v>
      </c>
      <c r="D107" s="90">
        <v>25</v>
      </c>
      <c r="E107" s="91"/>
      <c r="F107" s="92"/>
      <c r="G107" s="93"/>
      <c r="H107" s="94">
        <f t="shared" si="10"/>
        <v>0</v>
      </c>
      <c r="I107" s="95"/>
      <c r="J107" s="94">
        <f t="shared" si="11"/>
        <v>0</v>
      </c>
      <c r="K107" s="94"/>
      <c r="L107" s="96">
        <f t="shared" si="12"/>
        <v>0</v>
      </c>
      <c r="M107" s="71">
        <f t="shared" si="17"/>
        <v>1</v>
      </c>
      <c r="N107" s="71">
        <f t="shared" si="18"/>
        <v>1</v>
      </c>
      <c r="O107" s="71">
        <f t="shared" si="19"/>
        <v>1</v>
      </c>
      <c r="P107" s="71">
        <f t="shared" si="13"/>
        <v>1</v>
      </c>
      <c r="Q107" s="71"/>
      <c r="R107" s="71">
        <f t="shared" si="14"/>
        <v>0</v>
      </c>
      <c r="S107" s="71">
        <f t="shared" si="15"/>
        <v>0</v>
      </c>
      <c r="T107" s="70">
        <f t="shared" si="16"/>
        <v>0</v>
      </c>
      <c r="U107" s="71"/>
      <c r="V107" s="97"/>
      <c r="W107" s="72"/>
      <c r="X107" s="72"/>
      <c r="Y107" s="72"/>
      <c r="Z107" s="72"/>
      <c r="AA107" s="72"/>
      <c r="AB107" s="72"/>
      <c r="AC107" s="72"/>
      <c r="AD107" s="72"/>
    </row>
    <row r="108" spans="1:30" s="73" customFormat="1" ht="14.25" x14ac:dyDescent="0.25">
      <c r="A108" s="89">
        <v>97</v>
      </c>
      <c r="B108" s="90" t="s">
        <v>906</v>
      </c>
      <c r="C108" s="90" t="s">
        <v>476</v>
      </c>
      <c r="D108" s="90">
        <v>1000</v>
      </c>
      <c r="E108" s="91"/>
      <c r="F108" s="92"/>
      <c r="G108" s="93"/>
      <c r="H108" s="94">
        <f t="shared" si="10"/>
        <v>0</v>
      </c>
      <c r="I108" s="95"/>
      <c r="J108" s="94">
        <f t="shared" si="11"/>
        <v>0</v>
      </c>
      <c r="K108" s="94"/>
      <c r="L108" s="96">
        <f t="shared" si="12"/>
        <v>0</v>
      </c>
      <c r="M108" s="71">
        <f t="shared" si="17"/>
        <v>1</v>
      </c>
      <c r="N108" s="71">
        <f t="shared" si="18"/>
        <v>1</v>
      </c>
      <c r="O108" s="71">
        <f t="shared" si="19"/>
        <v>1</v>
      </c>
      <c r="P108" s="71">
        <f t="shared" si="13"/>
        <v>1</v>
      </c>
      <c r="Q108" s="71"/>
      <c r="R108" s="71">
        <f t="shared" si="14"/>
        <v>0</v>
      </c>
      <c r="S108" s="71">
        <f t="shared" si="15"/>
        <v>0</v>
      </c>
      <c r="T108" s="70">
        <f t="shared" si="16"/>
        <v>0</v>
      </c>
      <c r="U108" s="71"/>
      <c r="V108" s="97"/>
      <c r="W108" s="72"/>
      <c r="X108" s="72"/>
      <c r="Y108" s="72"/>
      <c r="Z108" s="72"/>
      <c r="AA108" s="72"/>
      <c r="AB108" s="72"/>
      <c r="AC108" s="72"/>
      <c r="AD108" s="72"/>
    </row>
    <row r="109" spans="1:30" s="73" customFormat="1" ht="14.25" x14ac:dyDescent="0.25">
      <c r="A109" s="89">
        <v>98</v>
      </c>
      <c r="B109" s="90" t="s">
        <v>907</v>
      </c>
      <c r="C109" s="90" t="s">
        <v>505</v>
      </c>
      <c r="D109" s="90">
        <v>180</v>
      </c>
      <c r="E109" s="91"/>
      <c r="F109" s="92"/>
      <c r="G109" s="93"/>
      <c r="H109" s="94">
        <f t="shared" si="10"/>
        <v>0</v>
      </c>
      <c r="I109" s="95"/>
      <c r="J109" s="94">
        <f t="shared" si="11"/>
        <v>0</v>
      </c>
      <c r="K109" s="94"/>
      <c r="L109" s="96">
        <f t="shared" si="12"/>
        <v>0</v>
      </c>
      <c r="M109" s="71">
        <f t="shared" si="17"/>
        <v>1</v>
      </c>
      <c r="N109" s="71">
        <f t="shared" si="18"/>
        <v>1</v>
      </c>
      <c r="O109" s="71">
        <f t="shared" si="19"/>
        <v>1</v>
      </c>
      <c r="P109" s="71">
        <f t="shared" si="13"/>
        <v>1</v>
      </c>
      <c r="Q109" s="71"/>
      <c r="R109" s="71">
        <f t="shared" si="14"/>
        <v>0</v>
      </c>
      <c r="S109" s="71">
        <f t="shared" si="15"/>
        <v>0</v>
      </c>
      <c r="T109" s="70">
        <f t="shared" si="16"/>
        <v>0</v>
      </c>
      <c r="U109" s="71"/>
      <c r="V109" s="97"/>
      <c r="W109" s="72"/>
      <c r="X109" s="72"/>
      <c r="Y109" s="72"/>
      <c r="Z109" s="72"/>
      <c r="AA109" s="72"/>
      <c r="AB109" s="72"/>
      <c r="AC109" s="72"/>
      <c r="AD109" s="72"/>
    </row>
    <row r="110" spans="1:30" s="73" customFormat="1" ht="28.5" x14ac:dyDescent="0.25">
      <c r="A110" s="89">
        <v>99</v>
      </c>
      <c r="B110" s="90" t="s">
        <v>908</v>
      </c>
      <c r="C110" s="90" t="s">
        <v>505</v>
      </c>
      <c r="D110" s="90">
        <v>70</v>
      </c>
      <c r="E110" s="91"/>
      <c r="F110" s="92"/>
      <c r="G110" s="93"/>
      <c r="H110" s="94">
        <f t="shared" si="10"/>
        <v>0</v>
      </c>
      <c r="I110" s="95"/>
      <c r="J110" s="94">
        <f t="shared" si="11"/>
        <v>0</v>
      </c>
      <c r="K110" s="94"/>
      <c r="L110" s="96">
        <f t="shared" si="12"/>
        <v>0</v>
      </c>
      <c r="M110" s="71">
        <f t="shared" si="17"/>
        <v>1</v>
      </c>
      <c r="N110" s="71">
        <f t="shared" si="18"/>
        <v>1</v>
      </c>
      <c r="O110" s="71">
        <f t="shared" si="19"/>
        <v>1</v>
      </c>
      <c r="P110" s="71">
        <f t="shared" si="13"/>
        <v>1</v>
      </c>
      <c r="Q110" s="71"/>
      <c r="R110" s="71">
        <f t="shared" si="14"/>
        <v>0</v>
      </c>
      <c r="S110" s="71">
        <f t="shared" si="15"/>
        <v>0</v>
      </c>
      <c r="T110" s="70">
        <f t="shared" si="16"/>
        <v>0</v>
      </c>
      <c r="U110" s="71"/>
      <c r="V110" s="97"/>
      <c r="W110" s="72"/>
      <c r="X110" s="72"/>
      <c r="Y110" s="72"/>
      <c r="Z110" s="72"/>
      <c r="AA110" s="72"/>
      <c r="AB110" s="72"/>
      <c r="AC110" s="72"/>
      <c r="AD110" s="72"/>
    </row>
    <row r="111" spans="1:30" s="73" customFormat="1" ht="28.5" x14ac:dyDescent="0.25">
      <c r="A111" s="89">
        <v>100</v>
      </c>
      <c r="B111" s="90" t="s">
        <v>909</v>
      </c>
      <c r="C111" s="90" t="s">
        <v>505</v>
      </c>
      <c r="D111" s="90">
        <v>90</v>
      </c>
      <c r="E111" s="91"/>
      <c r="F111" s="92"/>
      <c r="G111" s="93"/>
      <c r="H111" s="94">
        <f t="shared" si="10"/>
        <v>0</v>
      </c>
      <c r="I111" s="95"/>
      <c r="J111" s="94">
        <f t="shared" si="11"/>
        <v>0</v>
      </c>
      <c r="K111" s="94"/>
      <c r="L111" s="96">
        <f t="shared" si="12"/>
        <v>0</v>
      </c>
      <c r="M111" s="71">
        <f t="shared" si="17"/>
        <v>1</v>
      </c>
      <c r="N111" s="71">
        <f t="shared" si="18"/>
        <v>1</v>
      </c>
      <c r="O111" s="71">
        <f t="shared" si="19"/>
        <v>1</v>
      </c>
      <c r="P111" s="71">
        <f t="shared" si="13"/>
        <v>1</v>
      </c>
      <c r="Q111" s="71"/>
      <c r="R111" s="71">
        <f t="shared" si="14"/>
        <v>0</v>
      </c>
      <c r="S111" s="71">
        <f t="shared" si="15"/>
        <v>0</v>
      </c>
      <c r="T111" s="70">
        <f t="shared" si="16"/>
        <v>0</v>
      </c>
      <c r="U111" s="71"/>
      <c r="V111" s="97"/>
      <c r="W111" s="72"/>
      <c r="X111" s="72"/>
      <c r="Y111" s="72"/>
      <c r="Z111" s="72"/>
      <c r="AA111" s="72"/>
      <c r="AB111" s="72"/>
      <c r="AC111" s="72"/>
      <c r="AD111" s="72"/>
    </row>
    <row r="112" spans="1:30" s="73" customFormat="1" ht="28.5" x14ac:dyDescent="0.25">
      <c r="A112" s="89">
        <v>101</v>
      </c>
      <c r="B112" s="90" t="s">
        <v>910</v>
      </c>
      <c r="C112" s="90" t="s">
        <v>476</v>
      </c>
      <c r="D112" s="90">
        <v>1600</v>
      </c>
      <c r="E112" s="91"/>
      <c r="F112" s="92"/>
      <c r="G112" s="93"/>
      <c r="H112" s="94">
        <f t="shared" si="10"/>
        <v>0</v>
      </c>
      <c r="I112" s="95"/>
      <c r="J112" s="94">
        <f t="shared" si="11"/>
        <v>0</v>
      </c>
      <c r="K112" s="94"/>
      <c r="L112" s="96">
        <f t="shared" si="12"/>
        <v>0</v>
      </c>
      <c r="M112" s="71">
        <f t="shared" si="17"/>
        <v>1</v>
      </c>
      <c r="N112" s="71">
        <f t="shared" si="18"/>
        <v>1</v>
      </c>
      <c r="O112" s="71">
        <f t="shared" si="19"/>
        <v>1</v>
      </c>
      <c r="P112" s="71">
        <f t="shared" si="13"/>
        <v>1</v>
      </c>
      <c r="Q112" s="71"/>
      <c r="R112" s="71">
        <f t="shared" si="14"/>
        <v>0</v>
      </c>
      <c r="S112" s="71">
        <f t="shared" si="15"/>
        <v>0</v>
      </c>
      <c r="T112" s="70">
        <f t="shared" si="16"/>
        <v>0</v>
      </c>
      <c r="U112" s="71"/>
      <c r="V112" s="97"/>
      <c r="W112" s="72"/>
      <c r="X112" s="72"/>
      <c r="Y112" s="72"/>
      <c r="Z112" s="72"/>
      <c r="AA112" s="72"/>
      <c r="AB112" s="72"/>
      <c r="AC112" s="72"/>
      <c r="AD112" s="72"/>
    </row>
    <row r="113" spans="1:30" s="73" customFormat="1" ht="28.5" x14ac:dyDescent="0.25">
      <c r="A113" s="89">
        <v>102</v>
      </c>
      <c r="B113" s="90" t="s">
        <v>911</v>
      </c>
      <c r="C113" s="90" t="s">
        <v>476</v>
      </c>
      <c r="D113" s="90">
        <v>2000</v>
      </c>
      <c r="E113" s="91"/>
      <c r="F113" s="92"/>
      <c r="G113" s="93"/>
      <c r="H113" s="94">
        <f t="shared" si="10"/>
        <v>0</v>
      </c>
      <c r="I113" s="95"/>
      <c r="J113" s="94">
        <f t="shared" si="11"/>
        <v>0</v>
      </c>
      <c r="K113" s="94"/>
      <c r="L113" s="96">
        <f t="shared" si="12"/>
        <v>0</v>
      </c>
      <c r="M113" s="71">
        <f t="shared" si="17"/>
        <v>1</v>
      </c>
      <c r="N113" s="71">
        <f t="shared" si="18"/>
        <v>1</v>
      </c>
      <c r="O113" s="71">
        <f t="shared" si="19"/>
        <v>1</v>
      </c>
      <c r="P113" s="71">
        <f t="shared" si="13"/>
        <v>1</v>
      </c>
      <c r="Q113" s="71"/>
      <c r="R113" s="71">
        <f t="shared" si="14"/>
        <v>0</v>
      </c>
      <c r="S113" s="71">
        <f t="shared" si="15"/>
        <v>0</v>
      </c>
      <c r="T113" s="70">
        <f t="shared" si="16"/>
        <v>0</v>
      </c>
      <c r="U113" s="71"/>
      <c r="V113" s="97"/>
      <c r="W113" s="72"/>
      <c r="X113" s="72"/>
      <c r="Y113" s="72"/>
      <c r="Z113" s="72"/>
      <c r="AA113" s="72"/>
      <c r="AB113" s="72"/>
      <c r="AC113" s="72"/>
      <c r="AD113" s="72"/>
    </row>
    <row r="114" spans="1:30" s="73" customFormat="1" ht="28.5" x14ac:dyDescent="0.25">
      <c r="A114" s="89">
        <v>103</v>
      </c>
      <c r="B114" s="90" t="s">
        <v>912</v>
      </c>
      <c r="C114" s="90" t="s">
        <v>476</v>
      </c>
      <c r="D114" s="90">
        <v>6000</v>
      </c>
      <c r="E114" s="91"/>
      <c r="F114" s="92"/>
      <c r="G114" s="93"/>
      <c r="H114" s="94">
        <f t="shared" si="10"/>
        <v>0</v>
      </c>
      <c r="I114" s="95"/>
      <c r="J114" s="94">
        <f t="shared" si="11"/>
        <v>0</v>
      </c>
      <c r="K114" s="94"/>
      <c r="L114" s="96">
        <f t="shared" si="12"/>
        <v>0</v>
      </c>
      <c r="M114" s="71">
        <f t="shared" si="17"/>
        <v>1</v>
      </c>
      <c r="N114" s="71">
        <f t="shared" si="18"/>
        <v>1</v>
      </c>
      <c r="O114" s="71">
        <f t="shared" si="19"/>
        <v>1</v>
      </c>
      <c r="P114" s="71">
        <f t="shared" si="13"/>
        <v>1</v>
      </c>
      <c r="Q114" s="71"/>
      <c r="R114" s="71">
        <f t="shared" si="14"/>
        <v>0</v>
      </c>
      <c r="S114" s="71">
        <f t="shared" si="15"/>
        <v>0</v>
      </c>
      <c r="T114" s="70">
        <f t="shared" si="16"/>
        <v>0</v>
      </c>
      <c r="U114" s="71"/>
      <c r="V114" s="97"/>
      <c r="W114" s="72"/>
      <c r="X114" s="72"/>
      <c r="Y114" s="72"/>
      <c r="Z114" s="72"/>
      <c r="AA114" s="72"/>
      <c r="AB114" s="72"/>
      <c r="AC114" s="72"/>
      <c r="AD114" s="72"/>
    </row>
    <row r="115" spans="1:30" s="73" customFormat="1" ht="14.25" x14ac:dyDescent="0.25">
      <c r="A115" s="89">
        <v>104</v>
      </c>
      <c r="B115" s="90" t="s">
        <v>913</v>
      </c>
      <c r="C115" s="90" t="s">
        <v>476</v>
      </c>
      <c r="D115" s="90">
        <v>3600</v>
      </c>
      <c r="E115" s="91"/>
      <c r="F115" s="92"/>
      <c r="G115" s="93"/>
      <c r="H115" s="94">
        <f t="shared" si="10"/>
        <v>0</v>
      </c>
      <c r="I115" s="95"/>
      <c r="J115" s="94">
        <f t="shared" si="11"/>
        <v>0</v>
      </c>
      <c r="K115" s="94"/>
      <c r="L115" s="96">
        <f t="shared" si="12"/>
        <v>0</v>
      </c>
      <c r="M115" s="71">
        <f t="shared" si="17"/>
        <v>1</v>
      </c>
      <c r="N115" s="71">
        <f t="shared" si="18"/>
        <v>1</v>
      </c>
      <c r="O115" s="71">
        <f t="shared" si="19"/>
        <v>1</v>
      </c>
      <c r="P115" s="71">
        <f t="shared" si="13"/>
        <v>1</v>
      </c>
      <c r="Q115" s="71"/>
      <c r="R115" s="71">
        <f t="shared" si="14"/>
        <v>0</v>
      </c>
      <c r="S115" s="71">
        <f t="shared" si="15"/>
        <v>0</v>
      </c>
      <c r="T115" s="70">
        <f t="shared" si="16"/>
        <v>0</v>
      </c>
      <c r="U115" s="71"/>
      <c r="V115" s="97"/>
      <c r="W115" s="72"/>
      <c r="X115" s="72"/>
      <c r="Y115" s="72"/>
      <c r="Z115" s="72"/>
      <c r="AA115" s="72"/>
      <c r="AB115" s="72"/>
      <c r="AC115" s="72"/>
      <c r="AD115" s="72"/>
    </row>
    <row r="116" spans="1:30" s="73" customFormat="1" ht="28.5" x14ac:dyDescent="0.25">
      <c r="A116" s="89">
        <v>105</v>
      </c>
      <c r="B116" s="90" t="s">
        <v>914</v>
      </c>
      <c r="C116" s="90" t="s">
        <v>476</v>
      </c>
      <c r="D116" s="90">
        <v>10</v>
      </c>
      <c r="E116" s="91"/>
      <c r="F116" s="92"/>
      <c r="G116" s="93"/>
      <c r="H116" s="94">
        <f t="shared" si="10"/>
        <v>0</v>
      </c>
      <c r="I116" s="95"/>
      <c r="J116" s="94">
        <f t="shared" si="11"/>
        <v>0</v>
      </c>
      <c r="K116" s="94"/>
      <c r="L116" s="96">
        <f t="shared" si="12"/>
        <v>0</v>
      </c>
      <c r="M116" s="71">
        <f t="shared" si="17"/>
        <v>1</v>
      </c>
      <c r="N116" s="71">
        <f t="shared" si="18"/>
        <v>1</v>
      </c>
      <c r="O116" s="71">
        <f t="shared" si="19"/>
        <v>1</v>
      </c>
      <c r="P116" s="71">
        <f t="shared" si="13"/>
        <v>1</v>
      </c>
      <c r="Q116" s="71"/>
      <c r="R116" s="71">
        <f t="shared" si="14"/>
        <v>0</v>
      </c>
      <c r="S116" s="71">
        <f t="shared" si="15"/>
        <v>0</v>
      </c>
      <c r="T116" s="70">
        <f t="shared" si="16"/>
        <v>0</v>
      </c>
      <c r="U116" s="71"/>
      <c r="V116" s="97"/>
      <c r="W116" s="72"/>
      <c r="X116" s="72"/>
      <c r="Y116" s="72"/>
      <c r="Z116" s="72"/>
      <c r="AA116" s="72"/>
      <c r="AB116" s="72"/>
      <c r="AC116" s="72"/>
      <c r="AD116" s="72"/>
    </row>
    <row r="117" spans="1:30" s="73" customFormat="1" ht="14.25" x14ac:dyDescent="0.25">
      <c r="A117" s="89">
        <v>106</v>
      </c>
      <c r="B117" s="90" t="s">
        <v>915</v>
      </c>
      <c r="C117" s="90" t="s">
        <v>476</v>
      </c>
      <c r="D117" s="90">
        <v>270</v>
      </c>
      <c r="E117" s="91"/>
      <c r="F117" s="92"/>
      <c r="G117" s="93"/>
      <c r="H117" s="94">
        <f t="shared" si="10"/>
        <v>0</v>
      </c>
      <c r="I117" s="95"/>
      <c r="J117" s="94">
        <f t="shared" si="11"/>
        <v>0</v>
      </c>
      <c r="K117" s="94"/>
      <c r="L117" s="96">
        <f t="shared" si="12"/>
        <v>0</v>
      </c>
      <c r="M117" s="71">
        <f t="shared" si="17"/>
        <v>1</v>
      </c>
      <c r="N117" s="71">
        <f t="shared" si="18"/>
        <v>1</v>
      </c>
      <c r="O117" s="71">
        <f t="shared" si="19"/>
        <v>1</v>
      </c>
      <c r="P117" s="71">
        <f t="shared" si="13"/>
        <v>1</v>
      </c>
      <c r="Q117" s="71"/>
      <c r="R117" s="71">
        <f t="shared" si="14"/>
        <v>0</v>
      </c>
      <c r="S117" s="71">
        <f t="shared" si="15"/>
        <v>0</v>
      </c>
      <c r="T117" s="70">
        <f t="shared" si="16"/>
        <v>0</v>
      </c>
      <c r="U117" s="71"/>
      <c r="V117" s="97"/>
      <c r="W117" s="72"/>
      <c r="X117" s="72"/>
      <c r="Y117" s="72"/>
      <c r="Z117" s="72"/>
      <c r="AA117" s="72"/>
      <c r="AB117" s="72"/>
      <c r="AC117" s="72"/>
      <c r="AD117" s="72"/>
    </row>
    <row r="118" spans="1:30" s="73" customFormat="1" ht="28.5" x14ac:dyDescent="0.25">
      <c r="A118" s="89">
        <v>107</v>
      </c>
      <c r="B118" s="90" t="s">
        <v>916</v>
      </c>
      <c r="C118" s="90" t="s">
        <v>476</v>
      </c>
      <c r="D118" s="90">
        <v>36000</v>
      </c>
      <c r="E118" s="91"/>
      <c r="F118" s="92"/>
      <c r="G118" s="93"/>
      <c r="H118" s="94">
        <f t="shared" si="10"/>
        <v>0</v>
      </c>
      <c r="I118" s="95"/>
      <c r="J118" s="94">
        <f t="shared" si="11"/>
        <v>0</v>
      </c>
      <c r="K118" s="94"/>
      <c r="L118" s="96">
        <f t="shared" si="12"/>
        <v>0</v>
      </c>
      <c r="M118" s="71">
        <f t="shared" si="17"/>
        <v>1</v>
      </c>
      <c r="N118" s="71">
        <f t="shared" si="18"/>
        <v>1</v>
      </c>
      <c r="O118" s="71">
        <f t="shared" si="19"/>
        <v>1</v>
      </c>
      <c r="P118" s="71">
        <f t="shared" si="13"/>
        <v>1</v>
      </c>
      <c r="Q118" s="71"/>
      <c r="R118" s="71">
        <f t="shared" si="14"/>
        <v>0</v>
      </c>
      <c r="S118" s="71">
        <f t="shared" si="15"/>
        <v>0</v>
      </c>
      <c r="T118" s="70">
        <f t="shared" si="16"/>
        <v>0</v>
      </c>
      <c r="U118" s="71"/>
      <c r="V118" s="97"/>
      <c r="W118" s="72"/>
      <c r="X118" s="72"/>
      <c r="Y118" s="72"/>
      <c r="Z118" s="72"/>
      <c r="AA118" s="72"/>
      <c r="AB118" s="72"/>
      <c r="AC118" s="72"/>
      <c r="AD118" s="72"/>
    </row>
    <row r="119" spans="1:30" s="73" customFormat="1" ht="14.25" x14ac:dyDescent="0.25">
      <c r="A119" s="89">
        <v>108</v>
      </c>
      <c r="B119" s="90" t="s">
        <v>917</v>
      </c>
      <c r="C119" s="90" t="s">
        <v>476</v>
      </c>
      <c r="D119" s="90">
        <v>120</v>
      </c>
      <c r="E119" s="91"/>
      <c r="F119" s="92"/>
      <c r="G119" s="93"/>
      <c r="H119" s="94">
        <f t="shared" si="10"/>
        <v>0</v>
      </c>
      <c r="I119" s="95"/>
      <c r="J119" s="94">
        <f t="shared" si="11"/>
        <v>0</v>
      </c>
      <c r="K119" s="94"/>
      <c r="L119" s="96">
        <f t="shared" si="12"/>
        <v>0</v>
      </c>
      <c r="M119" s="71">
        <f t="shared" si="17"/>
        <v>1</v>
      </c>
      <c r="N119" s="71">
        <f t="shared" si="18"/>
        <v>1</v>
      </c>
      <c r="O119" s="71">
        <f t="shared" si="19"/>
        <v>1</v>
      </c>
      <c r="P119" s="71">
        <f t="shared" si="13"/>
        <v>1</v>
      </c>
      <c r="Q119" s="71"/>
      <c r="R119" s="71">
        <f t="shared" si="14"/>
        <v>0</v>
      </c>
      <c r="S119" s="71">
        <f t="shared" si="15"/>
        <v>0</v>
      </c>
      <c r="T119" s="70">
        <f t="shared" si="16"/>
        <v>0</v>
      </c>
      <c r="U119" s="71"/>
      <c r="V119" s="97"/>
      <c r="W119" s="72"/>
      <c r="X119" s="72"/>
      <c r="Y119" s="72"/>
      <c r="Z119" s="72"/>
      <c r="AA119" s="72"/>
      <c r="AB119" s="72"/>
      <c r="AC119" s="72"/>
      <c r="AD119" s="72"/>
    </row>
    <row r="120" spans="1:30" s="73" customFormat="1" ht="14.25" x14ac:dyDescent="0.25">
      <c r="A120" s="89">
        <v>109</v>
      </c>
      <c r="B120" s="90" t="s">
        <v>918</v>
      </c>
      <c r="C120" s="90" t="s">
        <v>476</v>
      </c>
      <c r="D120" s="90">
        <v>300</v>
      </c>
      <c r="E120" s="91"/>
      <c r="F120" s="92"/>
      <c r="G120" s="93"/>
      <c r="H120" s="94">
        <f t="shared" si="10"/>
        <v>0</v>
      </c>
      <c r="I120" s="95"/>
      <c r="J120" s="94">
        <f t="shared" si="11"/>
        <v>0</v>
      </c>
      <c r="K120" s="94"/>
      <c r="L120" s="96">
        <f t="shared" si="12"/>
        <v>0</v>
      </c>
      <c r="M120" s="71">
        <f t="shared" si="17"/>
        <v>1</v>
      </c>
      <c r="N120" s="71">
        <f t="shared" si="18"/>
        <v>1</v>
      </c>
      <c r="O120" s="71">
        <f t="shared" si="19"/>
        <v>1</v>
      </c>
      <c r="P120" s="71">
        <f t="shared" si="13"/>
        <v>1</v>
      </c>
      <c r="Q120" s="71"/>
      <c r="R120" s="71">
        <f t="shared" si="14"/>
        <v>0</v>
      </c>
      <c r="S120" s="71">
        <f t="shared" si="15"/>
        <v>0</v>
      </c>
      <c r="T120" s="70">
        <f t="shared" si="16"/>
        <v>0</v>
      </c>
      <c r="U120" s="71"/>
      <c r="V120" s="97"/>
      <c r="W120" s="72"/>
      <c r="X120" s="72"/>
      <c r="Y120" s="72"/>
      <c r="Z120" s="72"/>
      <c r="AA120" s="72"/>
      <c r="AB120" s="72"/>
      <c r="AC120" s="72"/>
      <c r="AD120" s="72"/>
    </row>
    <row r="121" spans="1:30" s="73" customFormat="1" ht="28.5" x14ac:dyDescent="0.25">
      <c r="A121" s="89">
        <v>110</v>
      </c>
      <c r="B121" s="90" t="s">
        <v>919</v>
      </c>
      <c r="C121" s="90" t="s">
        <v>505</v>
      </c>
      <c r="D121" s="90">
        <v>720</v>
      </c>
      <c r="E121" s="91"/>
      <c r="F121" s="92"/>
      <c r="G121" s="93"/>
      <c r="H121" s="94">
        <f t="shared" ref="H121:H174" si="20">ROUND(D121*G121,2)</f>
        <v>0</v>
      </c>
      <c r="I121" s="95"/>
      <c r="J121" s="94">
        <f t="shared" ref="J121:J174" si="21">ROUND(H121*(1+I121),2)</f>
        <v>0</v>
      </c>
      <c r="K121" s="94"/>
      <c r="L121" s="96">
        <f t="shared" ref="L121:L174" si="22">IF(LEN(H121)-IFERROR(SEARCH(",",H121,1),LEN(H121))&gt;2,1,0)</f>
        <v>0</v>
      </c>
      <c r="M121" s="71">
        <f t="shared" si="17"/>
        <v>1</v>
      </c>
      <c r="N121" s="71">
        <f t="shared" si="18"/>
        <v>1</v>
      </c>
      <c r="O121" s="71">
        <f t="shared" si="19"/>
        <v>1</v>
      </c>
      <c r="P121" s="71">
        <f t="shared" ref="P121:P174" si="23">IF(ISBLANK(I121),1,0)</f>
        <v>1</v>
      </c>
      <c r="Q121" s="71"/>
      <c r="R121" s="71">
        <f t="shared" ref="R121:R174" si="24">IF(ISNUMBER(H121),0,1)</f>
        <v>0</v>
      </c>
      <c r="S121" s="71">
        <f t="shared" ref="S121:S174" si="25">IF(I121=0.08,0,IF(I121=0.23,0,IF(I121=0.05,0,IF(I121=0,0,1))))</f>
        <v>0</v>
      </c>
      <c r="T121" s="70">
        <f t="shared" ref="T121:T174" si="26">IF(ISERROR(IF(LEN(G121)-FIND(",",G121)&gt;4,1,0)),0,IF(LEN(G121)-FIND(",",G121)&gt;4,1,0))</f>
        <v>0</v>
      </c>
      <c r="U121" s="71"/>
      <c r="V121" s="97"/>
      <c r="W121" s="72"/>
      <c r="X121" s="72"/>
      <c r="Y121" s="72"/>
      <c r="Z121" s="72"/>
      <c r="AA121" s="72"/>
      <c r="AB121" s="72"/>
      <c r="AC121" s="72"/>
      <c r="AD121" s="72"/>
    </row>
    <row r="122" spans="1:30" s="73" customFormat="1" ht="28.5" x14ac:dyDescent="0.25">
      <c r="A122" s="89">
        <v>111</v>
      </c>
      <c r="B122" s="90" t="s">
        <v>920</v>
      </c>
      <c r="C122" s="90" t="s">
        <v>505</v>
      </c>
      <c r="D122" s="90">
        <v>5</v>
      </c>
      <c r="E122" s="91"/>
      <c r="F122" s="92"/>
      <c r="G122" s="93"/>
      <c r="H122" s="94">
        <f t="shared" si="20"/>
        <v>0</v>
      </c>
      <c r="I122" s="95"/>
      <c r="J122" s="94">
        <f t="shared" si="21"/>
        <v>0</v>
      </c>
      <c r="K122" s="94"/>
      <c r="L122" s="96">
        <f t="shared" si="22"/>
        <v>0</v>
      </c>
      <c r="M122" s="71">
        <f t="shared" si="17"/>
        <v>1</v>
      </c>
      <c r="N122" s="71">
        <f t="shared" si="18"/>
        <v>1</v>
      </c>
      <c r="O122" s="71">
        <f t="shared" si="19"/>
        <v>1</v>
      </c>
      <c r="P122" s="71">
        <f t="shared" si="23"/>
        <v>1</v>
      </c>
      <c r="Q122" s="71"/>
      <c r="R122" s="71">
        <f t="shared" si="24"/>
        <v>0</v>
      </c>
      <c r="S122" s="71">
        <f t="shared" si="25"/>
        <v>0</v>
      </c>
      <c r="T122" s="70">
        <f t="shared" si="26"/>
        <v>0</v>
      </c>
      <c r="U122" s="71"/>
      <c r="V122" s="97"/>
      <c r="W122" s="72"/>
      <c r="X122" s="72"/>
      <c r="Y122" s="72"/>
      <c r="Z122" s="72"/>
      <c r="AA122" s="72"/>
      <c r="AB122" s="72"/>
      <c r="AC122" s="72"/>
      <c r="AD122" s="72"/>
    </row>
    <row r="123" spans="1:30" s="73" customFormat="1" ht="28.5" x14ac:dyDescent="0.25">
      <c r="A123" s="89">
        <v>112</v>
      </c>
      <c r="B123" s="90" t="s">
        <v>921</v>
      </c>
      <c r="C123" s="90" t="s">
        <v>505</v>
      </c>
      <c r="D123" s="90">
        <v>5</v>
      </c>
      <c r="E123" s="91"/>
      <c r="F123" s="92"/>
      <c r="G123" s="93"/>
      <c r="H123" s="94">
        <f t="shared" si="20"/>
        <v>0</v>
      </c>
      <c r="I123" s="95"/>
      <c r="J123" s="94">
        <f t="shared" si="21"/>
        <v>0</v>
      </c>
      <c r="K123" s="94"/>
      <c r="L123" s="96">
        <f t="shared" si="22"/>
        <v>0</v>
      </c>
      <c r="M123" s="71">
        <f t="shared" si="17"/>
        <v>1</v>
      </c>
      <c r="N123" s="71">
        <f t="shared" si="18"/>
        <v>1</v>
      </c>
      <c r="O123" s="71">
        <f t="shared" si="19"/>
        <v>1</v>
      </c>
      <c r="P123" s="71">
        <f t="shared" si="23"/>
        <v>1</v>
      </c>
      <c r="Q123" s="71"/>
      <c r="R123" s="71">
        <f t="shared" si="24"/>
        <v>0</v>
      </c>
      <c r="S123" s="71">
        <f t="shared" si="25"/>
        <v>0</v>
      </c>
      <c r="T123" s="70">
        <f t="shared" si="26"/>
        <v>0</v>
      </c>
      <c r="U123" s="71"/>
      <c r="V123" s="97"/>
      <c r="W123" s="72"/>
      <c r="X123" s="72"/>
      <c r="Y123" s="72"/>
      <c r="Z123" s="72"/>
      <c r="AA123" s="72"/>
      <c r="AB123" s="72"/>
      <c r="AC123" s="72"/>
      <c r="AD123" s="72"/>
    </row>
    <row r="124" spans="1:30" s="73" customFormat="1" ht="14.25" x14ac:dyDescent="0.25">
      <c r="A124" s="89">
        <v>113</v>
      </c>
      <c r="B124" s="90" t="s">
        <v>922</v>
      </c>
      <c r="C124" s="90" t="s">
        <v>476</v>
      </c>
      <c r="D124" s="90">
        <v>2700</v>
      </c>
      <c r="E124" s="91"/>
      <c r="F124" s="92"/>
      <c r="G124" s="93"/>
      <c r="H124" s="94">
        <f t="shared" si="20"/>
        <v>0</v>
      </c>
      <c r="I124" s="95"/>
      <c r="J124" s="94">
        <f t="shared" si="21"/>
        <v>0</v>
      </c>
      <c r="K124" s="94"/>
      <c r="L124" s="96">
        <f t="shared" si="22"/>
        <v>0</v>
      </c>
      <c r="M124" s="71">
        <f t="shared" si="17"/>
        <v>1</v>
      </c>
      <c r="N124" s="71">
        <f t="shared" si="18"/>
        <v>1</v>
      </c>
      <c r="O124" s="71">
        <f t="shared" si="19"/>
        <v>1</v>
      </c>
      <c r="P124" s="71">
        <f t="shared" si="23"/>
        <v>1</v>
      </c>
      <c r="Q124" s="71"/>
      <c r="R124" s="71">
        <f t="shared" si="24"/>
        <v>0</v>
      </c>
      <c r="S124" s="71">
        <f t="shared" si="25"/>
        <v>0</v>
      </c>
      <c r="T124" s="70">
        <f t="shared" si="26"/>
        <v>0</v>
      </c>
      <c r="U124" s="71"/>
      <c r="V124" s="97"/>
      <c r="W124" s="72"/>
      <c r="X124" s="72"/>
      <c r="Y124" s="72"/>
      <c r="Z124" s="72"/>
      <c r="AA124" s="72"/>
      <c r="AB124" s="72"/>
      <c r="AC124" s="72"/>
      <c r="AD124" s="72"/>
    </row>
    <row r="125" spans="1:30" s="73" customFormat="1" ht="14.25" x14ac:dyDescent="0.25">
      <c r="A125" s="89">
        <v>114</v>
      </c>
      <c r="B125" s="90" t="s">
        <v>923</v>
      </c>
      <c r="C125" s="90" t="s">
        <v>476</v>
      </c>
      <c r="D125" s="90">
        <v>9000</v>
      </c>
      <c r="E125" s="91"/>
      <c r="F125" s="92"/>
      <c r="G125" s="93"/>
      <c r="H125" s="94">
        <f t="shared" si="20"/>
        <v>0</v>
      </c>
      <c r="I125" s="95"/>
      <c r="J125" s="94">
        <f t="shared" si="21"/>
        <v>0</v>
      </c>
      <c r="K125" s="94"/>
      <c r="L125" s="96">
        <f t="shared" si="22"/>
        <v>0</v>
      </c>
      <c r="M125" s="71">
        <f t="shared" si="17"/>
        <v>1</v>
      </c>
      <c r="N125" s="71">
        <f t="shared" si="18"/>
        <v>1</v>
      </c>
      <c r="O125" s="71">
        <f t="shared" si="19"/>
        <v>1</v>
      </c>
      <c r="P125" s="71">
        <f t="shared" si="23"/>
        <v>1</v>
      </c>
      <c r="Q125" s="71"/>
      <c r="R125" s="71">
        <f t="shared" si="24"/>
        <v>0</v>
      </c>
      <c r="S125" s="71">
        <f t="shared" si="25"/>
        <v>0</v>
      </c>
      <c r="T125" s="70">
        <f t="shared" si="26"/>
        <v>0</v>
      </c>
      <c r="U125" s="71"/>
      <c r="V125" s="97"/>
      <c r="W125" s="72"/>
      <c r="X125" s="72"/>
      <c r="Y125" s="72"/>
      <c r="Z125" s="72"/>
      <c r="AA125" s="72"/>
      <c r="AB125" s="72"/>
      <c r="AC125" s="72"/>
      <c r="AD125" s="72"/>
    </row>
    <row r="126" spans="1:30" s="73" customFormat="1" ht="57" x14ac:dyDescent="0.25">
      <c r="A126" s="89">
        <v>115</v>
      </c>
      <c r="B126" s="90" t="s">
        <v>924</v>
      </c>
      <c r="C126" s="90" t="s">
        <v>505</v>
      </c>
      <c r="D126" s="90">
        <v>1300</v>
      </c>
      <c r="E126" s="91"/>
      <c r="F126" s="92"/>
      <c r="G126" s="93"/>
      <c r="H126" s="94">
        <f t="shared" si="20"/>
        <v>0</v>
      </c>
      <c r="I126" s="95"/>
      <c r="J126" s="94">
        <f t="shared" si="21"/>
        <v>0</v>
      </c>
      <c r="K126" s="94"/>
      <c r="L126" s="96">
        <f t="shared" si="22"/>
        <v>0</v>
      </c>
      <c r="M126" s="71">
        <f t="shared" si="17"/>
        <v>1</v>
      </c>
      <c r="N126" s="71">
        <f t="shared" si="18"/>
        <v>1</v>
      </c>
      <c r="O126" s="71">
        <f t="shared" si="19"/>
        <v>1</v>
      </c>
      <c r="P126" s="71">
        <f t="shared" si="23"/>
        <v>1</v>
      </c>
      <c r="Q126" s="71"/>
      <c r="R126" s="71">
        <f t="shared" si="24"/>
        <v>0</v>
      </c>
      <c r="S126" s="71">
        <f t="shared" si="25"/>
        <v>0</v>
      </c>
      <c r="T126" s="70">
        <f t="shared" si="26"/>
        <v>0</v>
      </c>
      <c r="U126" s="71"/>
      <c r="V126" s="97"/>
      <c r="W126" s="72"/>
      <c r="X126" s="72"/>
      <c r="Y126" s="72"/>
      <c r="Z126" s="72"/>
      <c r="AA126" s="72"/>
      <c r="AB126" s="72"/>
      <c r="AC126" s="72"/>
      <c r="AD126" s="72"/>
    </row>
    <row r="127" spans="1:30" s="73" customFormat="1" ht="28.5" x14ac:dyDescent="0.25">
      <c r="A127" s="89">
        <v>116</v>
      </c>
      <c r="B127" s="90" t="s">
        <v>925</v>
      </c>
      <c r="C127" s="90" t="s">
        <v>476</v>
      </c>
      <c r="D127" s="90">
        <v>80</v>
      </c>
      <c r="E127" s="91"/>
      <c r="F127" s="92"/>
      <c r="G127" s="93"/>
      <c r="H127" s="94">
        <f t="shared" si="20"/>
        <v>0</v>
      </c>
      <c r="I127" s="95"/>
      <c r="J127" s="94">
        <f t="shared" si="21"/>
        <v>0</v>
      </c>
      <c r="K127" s="94"/>
      <c r="L127" s="96">
        <f t="shared" si="22"/>
        <v>0</v>
      </c>
      <c r="M127" s="71">
        <f t="shared" si="17"/>
        <v>1</v>
      </c>
      <c r="N127" s="71">
        <f t="shared" si="18"/>
        <v>1</v>
      </c>
      <c r="O127" s="71">
        <f t="shared" si="19"/>
        <v>1</v>
      </c>
      <c r="P127" s="71">
        <f t="shared" si="23"/>
        <v>1</v>
      </c>
      <c r="Q127" s="71"/>
      <c r="R127" s="71">
        <f t="shared" si="24"/>
        <v>0</v>
      </c>
      <c r="S127" s="71">
        <f t="shared" si="25"/>
        <v>0</v>
      </c>
      <c r="T127" s="70">
        <f t="shared" si="26"/>
        <v>0</v>
      </c>
      <c r="U127" s="71"/>
      <c r="V127" s="97"/>
      <c r="W127" s="72"/>
      <c r="X127" s="72"/>
      <c r="Y127" s="72"/>
      <c r="Z127" s="72"/>
      <c r="AA127" s="72"/>
      <c r="AB127" s="72"/>
      <c r="AC127" s="72"/>
      <c r="AD127" s="72"/>
    </row>
    <row r="128" spans="1:30" s="73" customFormat="1" ht="14.25" x14ac:dyDescent="0.25">
      <c r="A128" s="89">
        <v>117</v>
      </c>
      <c r="B128" s="90" t="s">
        <v>926</v>
      </c>
      <c r="C128" s="90" t="s">
        <v>476</v>
      </c>
      <c r="D128" s="90">
        <v>160</v>
      </c>
      <c r="E128" s="91"/>
      <c r="F128" s="92"/>
      <c r="G128" s="93"/>
      <c r="H128" s="94">
        <f t="shared" si="20"/>
        <v>0</v>
      </c>
      <c r="I128" s="95"/>
      <c r="J128" s="94">
        <f t="shared" si="21"/>
        <v>0</v>
      </c>
      <c r="K128" s="94"/>
      <c r="L128" s="96">
        <f t="shared" si="22"/>
        <v>0</v>
      </c>
      <c r="M128" s="71">
        <f t="shared" si="17"/>
        <v>1</v>
      </c>
      <c r="N128" s="71">
        <f t="shared" si="18"/>
        <v>1</v>
      </c>
      <c r="O128" s="71">
        <f t="shared" si="19"/>
        <v>1</v>
      </c>
      <c r="P128" s="71">
        <f t="shared" si="23"/>
        <v>1</v>
      </c>
      <c r="Q128" s="71"/>
      <c r="R128" s="71">
        <f t="shared" si="24"/>
        <v>0</v>
      </c>
      <c r="S128" s="71">
        <f t="shared" si="25"/>
        <v>0</v>
      </c>
      <c r="T128" s="70">
        <f t="shared" si="26"/>
        <v>0</v>
      </c>
      <c r="U128" s="71"/>
      <c r="V128" s="97"/>
      <c r="W128" s="72"/>
      <c r="X128" s="72"/>
      <c r="Y128" s="72"/>
      <c r="Z128" s="72"/>
      <c r="AA128" s="72"/>
      <c r="AB128" s="72"/>
      <c r="AC128" s="72"/>
      <c r="AD128" s="72"/>
    </row>
    <row r="129" spans="1:30" s="73" customFormat="1" ht="14.25" x14ac:dyDescent="0.25">
      <c r="A129" s="89">
        <v>118</v>
      </c>
      <c r="B129" s="90" t="s">
        <v>927</v>
      </c>
      <c r="C129" s="90" t="s">
        <v>476</v>
      </c>
      <c r="D129" s="90">
        <v>1800</v>
      </c>
      <c r="E129" s="91"/>
      <c r="F129" s="92"/>
      <c r="G129" s="93"/>
      <c r="H129" s="94">
        <f t="shared" si="20"/>
        <v>0</v>
      </c>
      <c r="I129" s="95"/>
      <c r="J129" s="94">
        <f t="shared" si="21"/>
        <v>0</v>
      </c>
      <c r="K129" s="94"/>
      <c r="L129" s="96">
        <f t="shared" si="22"/>
        <v>0</v>
      </c>
      <c r="M129" s="71">
        <f t="shared" si="17"/>
        <v>1</v>
      </c>
      <c r="N129" s="71">
        <f t="shared" si="18"/>
        <v>1</v>
      </c>
      <c r="O129" s="71">
        <f t="shared" si="19"/>
        <v>1</v>
      </c>
      <c r="P129" s="71">
        <f t="shared" si="23"/>
        <v>1</v>
      </c>
      <c r="Q129" s="71"/>
      <c r="R129" s="71">
        <f t="shared" si="24"/>
        <v>0</v>
      </c>
      <c r="S129" s="71">
        <f t="shared" si="25"/>
        <v>0</v>
      </c>
      <c r="T129" s="70">
        <f t="shared" si="26"/>
        <v>0</v>
      </c>
      <c r="U129" s="71"/>
      <c r="V129" s="97"/>
      <c r="W129" s="72"/>
      <c r="X129" s="72"/>
      <c r="Y129" s="72"/>
      <c r="Z129" s="72"/>
      <c r="AA129" s="72"/>
      <c r="AB129" s="72"/>
      <c r="AC129" s="72"/>
      <c r="AD129" s="72"/>
    </row>
    <row r="130" spans="1:30" s="73" customFormat="1" ht="14.25" x14ac:dyDescent="0.25">
      <c r="A130" s="89">
        <v>119</v>
      </c>
      <c r="B130" s="90" t="s">
        <v>928</v>
      </c>
      <c r="C130" s="90" t="s">
        <v>476</v>
      </c>
      <c r="D130" s="90">
        <v>3600</v>
      </c>
      <c r="E130" s="91"/>
      <c r="F130" s="92"/>
      <c r="G130" s="93"/>
      <c r="H130" s="94">
        <f t="shared" si="20"/>
        <v>0</v>
      </c>
      <c r="I130" s="95"/>
      <c r="J130" s="94">
        <f t="shared" si="21"/>
        <v>0</v>
      </c>
      <c r="K130" s="94"/>
      <c r="L130" s="96">
        <f t="shared" si="22"/>
        <v>0</v>
      </c>
      <c r="M130" s="71">
        <f t="shared" si="17"/>
        <v>1</v>
      </c>
      <c r="N130" s="71">
        <f t="shared" si="18"/>
        <v>1</v>
      </c>
      <c r="O130" s="71">
        <f t="shared" si="19"/>
        <v>1</v>
      </c>
      <c r="P130" s="71">
        <f t="shared" si="23"/>
        <v>1</v>
      </c>
      <c r="Q130" s="71"/>
      <c r="R130" s="71">
        <f t="shared" si="24"/>
        <v>0</v>
      </c>
      <c r="S130" s="71">
        <f t="shared" si="25"/>
        <v>0</v>
      </c>
      <c r="T130" s="70">
        <f t="shared" si="26"/>
        <v>0</v>
      </c>
      <c r="U130" s="71"/>
      <c r="V130" s="97"/>
      <c r="W130" s="72"/>
      <c r="X130" s="72"/>
      <c r="Y130" s="72"/>
      <c r="Z130" s="72"/>
      <c r="AA130" s="72"/>
      <c r="AB130" s="72"/>
      <c r="AC130" s="72"/>
      <c r="AD130" s="72"/>
    </row>
    <row r="131" spans="1:30" s="73" customFormat="1" ht="14.25" x14ac:dyDescent="0.25">
      <c r="A131" s="89">
        <v>120</v>
      </c>
      <c r="B131" s="90" t="s">
        <v>929</v>
      </c>
      <c r="C131" s="90" t="s">
        <v>476</v>
      </c>
      <c r="D131" s="90">
        <v>500</v>
      </c>
      <c r="E131" s="91"/>
      <c r="F131" s="92"/>
      <c r="G131" s="93"/>
      <c r="H131" s="94">
        <f t="shared" si="20"/>
        <v>0</v>
      </c>
      <c r="I131" s="95"/>
      <c r="J131" s="94">
        <f t="shared" si="21"/>
        <v>0</v>
      </c>
      <c r="K131" s="94"/>
      <c r="L131" s="96">
        <f t="shared" si="22"/>
        <v>0</v>
      </c>
      <c r="M131" s="71">
        <f t="shared" si="17"/>
        <v>1</v>
      </c>
      <c r="N131" s="71">
        <f t="shared" si="18"/>
        <v>1</v>
      </c>
      <c r="O131" s="71">
        <f t="shared" si="19"/>
        <v>1</v>
      </c>
      <c r="P131" s="71">
        <f t="shared" si="23"/>
        <v>1</v>
      </c>
      <c r="Q131" s="71"/>
      <c r="R131" s="71">
        <f t="shared" si="24"/>
        <v>0</v>
      </c>
      <c r="S131" s="71">
        <f t="shared" si="25"/>
        <v>0</v>
      </c>
      <c r="T131" s="70">
        <f t="shared" si="26"/>
        <v>0</v>
      </c>
      <c r="U131" s="71"/>
      <c r="V131" s="97"/>
      <c r="W131" s="72"/>
      <c r="X131" s="72"/>
      <c r="Y131" s="72"/>
      <c r="Z131" s="72"/>
      <c r="AA131" s="72"/>
      <c r="AB131" s="72"/>
      <c r="AC131" s="72"/>
      <c r="AD131" s="72"/>
    </row>
    <row r="132" spans="1:30" s="73" customFormat="1" ht="14.25" x14ac:dyDescent="0.25">
      <c r="A132" s="89">
        <v>121</v>
      </c>
      <c r="B132" s="90" t="s">
        <v>930</v>
      </c>
      <c r="C132" s="90" t="s">
        <v>476</v>
      </c>
      <c r="D132" s="90">
        <v>5</v>
      </c>
      <c r="E132" s="91"/>
      <c r="F132" s="92"/>
      <c r="G132" s="93"/>
      <c r="H132" s="94">
        <f t="shared" si="20"/>
        <v>0</v>
      </c>
      <c r="I132" s="95"/>
      <c r="J132" s="94">
        <f t="shared" si="21"/>
        <v>0</v>
      </c>
      <c r="K132" s="94"/>
      <c r="L132" s="96">
        <f t="shared" si="22"/>
        <v>0</v>
      </c>
      <c r="M132" s="71">
        <f t="shared" si="17"/>
        <v>1</v>
      </c>
      <c r="N132" s="71">
        <f t="shared" si="18"/>
        <v>1</v>
      </c>
      <c r="O132" s="71">
        <f t="shared" si="19"/>
        <v>1</v>
      </c>
      <c r="P132" s="71">
        <f t="shared" si="23"/>
        <v>1</v>
      </c>
      <c r="Q132" s="71"/>
      <c r="R132" s="71">
        <f t="shared" si="24"/>
        <v>0</v>
      </c>
      <c r="S132" s="71">
        <f t="shared" si="25"/>
        <v>0</v>
      </c>
      <c r="T132" s="70">
        <f t="shared" si="26"/>
        <v>0</v>
      </c>
      <c r="U132" s="71"/>
      <c r="V132" s="97"/>
      <c r="W132" s="72"/>
      <c r="X132" s="72"/>
      <c r="Y132" s="72"/>
      <c r="Z132" s="72"/>
      <c r="AA132" s="72"/>
      <c r="AB132" s="72"/>
      <c r="AC132" s="72"/>
      <c r="AD132" s="72"/>
    </row>
    <row r="133" spans="1:30" s="73" customFormat="1" ht="14.25" x14ac:dyDescent="0.25">
      <c r="A133" s="89">
        <v>122</v>
      </c>
      <c r="B133" s="90" t="s">
        <v>931</v>
      </c>
      <c r="C133" s="90" t="s">
        <v>476</v>
      </c>
      <c r="D133" s="90">
        <v>300</v>
      </c>
      <c r="E133" s="91"/>
      <c r="F133" s="92"/>
      <c r="G133" s="93"/>
      <c r="H133" s="94">
        <f t="shared" si="20"/>
        <v>0</v>
      </c>
      <c r="I133" s="95"/>
      <c r="J133" s="94">
        <f t="shared" si="21"/>
        <v>0</v>
      </c>
      <c r="K133" s="94"/>
      <c r="L133" s="96">
        <f t="shared" si="22"/>
        <v>0</v>
      </c>
      <c r="M133" s="71">
        <f t="shared" si="17"/>
        <v>1</v>
      </c>
      <c r="N133" s="71">
        <f t="shared" si="18"/>
        <v>1</v>
      </c>
      <c r="O133" s="71">
        <f t="shared" si="19"/>
        <v>1</v>
      </c>
      <c r="P133" s="71">
        <f t="shared" si="23"/>
        <v>1</v>
      </c>
      <c r="Q133" s="71"/>
      <c r="R133" s="71">
        <f t="shared" si="24"/>
        <v>0</v>
      </c>
      <c r="S133" s="71">
        <f t="shared" si="25"/>
        <v>0</v>
      </c>
      <c r="T133" s="70">
        <f t="shared" si="26"/>
        <v>0</v>
      </c>
      <c r="U133" s="71"/>
      <c r="V133" s="97"/>
      <c r="W133" s="72"/>
      <c r="X133" s="72"/>
      <c r="Y133" s="72"/>
      <c r="Z133" s="72"/>
      <c r="AA133" s="72"/>
      <c r="AB133" s="72"/>
      <c r="AC133" s="72"/>
      <c r="AD133" s="72"/>
    </row>
    <row r="134" spans="1:30" s="73" customFormat="1" ht="14.25" x14ac:dyDescent="0.25">
      <c r="A134" s="89">
        <v>123</v>
      </c>
      <c r="B134" s="90" t="s">
        <v>932</v>
      </c>
      <c r="C134" s="90" t="s">
        <v>476</v>
      </c>
      <c r="D134" s="90">
        <v>200</v>
      </c>
      <c r="E134" s="91"/>
      <c r="F134" s="92"/>
      <c r="G134" s="93"/>
      <c r="H134" s="94">
        <f t="shared" si="20"/>
        <v>0</v>
      </c>
      <c r="I134" s="95"/>
      <c r="J134" s="94">
        <f t="shared" si="21"/>
        <v>0</v>
      </c>
      <c r="K134" s="94"/>
      <c r="L134" s="96">
        <f t="shared" si="22"/>
        <v>0</v>
      </c>
      <c r="M134" s="71">
        <f t="shared" si="17"/>
        <v>1</v>
      </c>
      <c r="N134" s="71">
        <f t="shared" si="18"/>
        <v>1</v>
      </c>
      <c r="O134" s="71">
        <f t="shared" si="19"/>
        <v>1</v>
      </c>
      <c r="P134" s="71">
        <f t="shared" si="23"/>
        <v>1</v>
      </c>
      <c r="Q134" s="71"/>
      <c r="R134" s="71">
        <f t="shared" si="24"/>
        <v>0</v>
      </c>
      <c r="S134" s="71">
        <f t="shared" si="25"/>
        <v>0</v>
      </c>
      <c r="T134" s="70">
        <f t="shared" si="26"/>
        <v>0</v>
      </c>
      <c r="U134" s="71"/>
      <c r="V134" s="97"/>
      <c r="W134" s="72"/>
      <c r="X134" s="72"/>
      <c r="Y134" s="72"/>
      <c r="Z134" s="72"/>
      <c r="AA134" s="72"/>
      <c r="AB134" s="72"/>
      <c r="AC134" s="72"/>
      <c r="AD134" s="72"/>
    </row>
    <row r="135" spans="1:30" s="73" customFormat="1" ht="14.25" x14ac:dyDescent="0.25">
      <c r="A135" s="89">
        <v>124</v>
      </c>
      <c r="B135" s="90" t="s">
        <v>933</v>
      </c>
      <c r="C135" s="90" t="s">
        <v>476</v>
      </c>
      <c r="D135" s="90">
        <v>450</v>
      </c>
      <c r="E135" s="91"/>
      <c r="F135" s="92"/>
      <c r="G135" s="93"/>
      <c r="H135" s="94">
        <f t="shared" si="20"/>
        <v>0</v>
      </c>
      <c r="I135" s="95"/>
      <c r="J135" s="94">
        <f t="shared" si="21"/>
        <v>0</v>
      </c>
      <c r="K135" s="94"/>
      <c r="L135" s="96">
        <f t="shared" si="22"/>
        <v>0</v>
      </c>
      <c r="M135" s="71">
        <f t="shared" si="17"/>
        <v>1</v>
      </c>
      <c r="N135" s="71">
        <f t="shared" si="18"/>
        <v>1</v>
      </c>
      <c r="O135" s="71">
        <f t="shared" si="19"/>
        <v>1</v>
      </c>
      <c r="P135" s="71">
        <f t="shared" si="23"/>
        <v>1</v>
      </c>
      <c r="Q135" s="71"/>
      <c r="R135" s="71">
        <f t="shared" si="24"/>
        <v>0</v>
      </c>
      <c r="S135" s="71">
        <f t="shared" si="25"/>
        <v>0</v>
      </c>
      <c r="T135" s="70">
        <f t="shared" si="26"/>
        <v>0</v>
      </c>
      <c r="U135" s="71"/>
      <c r="V135" s="97"/>
      <c r="W135" s="72"/>
      <c r="X135" s="72"/>
      <c r="Y135" s="72"/>
      <c r="Z135" s="72"/>
      <c r="AA135" s="72"/>
      <c r="AB135" s="72"/>
      <c r="AC135" s="72"/>
      <c r="AD135" s="72"/>
    </row>
    <row r="136" spans="1:30" s="73" customFormat="1" ht="14.25" x14ac:dyDescent="0.25">
      <c r="A136" s="89">
        <v>125</v>
      </c>
      <c r="B136" s="90" t="s">
        <v>934</v>
      </c>
      <c r="C136" s="90" t="s">
        <v>505</v>
      </c>
      <c r="D136" s="90">
        <v>30</v>
      </c>
      <c r="E136" s="91"/>
      <c r="F136" s="92"/>
      <c r="G136" s="93"/>
      <c r="H136" s="94">
        <f t="shared" si="20"/>
        <v>0</v>
      </c>
      <c r="I136" s="95"/>
      <c r="J136" s="94">
        <f t="shared" si="21"/>
        <v>0</v>
      </c>
      <c r="K136" s="94"/>
      <c r="L136" s="96">
        <f t="shared" si="22"/>
        <v>0</v>
      </c>
      <c r="M136" s="71">
        <f t="shared" si="17"/>
        <v>1</v>
      </c>
      <c r="N136" s="71">
        <f t="shared" si="18"/>
        <v>1</v>
      </c>
      <c r="O136" s="71">
        <f t="shared" si="19"/>
        <v>1</v>
      </c>
      <c r="P136" s="71">
        <f t="shared" si="23"/>
        <v>1</v>
      </c>
      <c r="Q136" s="71"/>
      <c r="R136" s="71">
        <f t="shared" si="24"/>
        <v>0</v>
      </c>
      <c r="S136" s="71">
        <f t="shared" si="25"/>
        <v>0</v>
      </c>
      <c r="T136" s="70">
        <f t="shared" si="26"/>
        <v>0</v>
      </c>
      <c r="U136" s="71"/>
      <c r="V136" s="97"/>
      <c r="W136" s="72"/>
      <c r="X136" s="72"/>
      <c r="Y136" s="72"/>
      <c r="Z136" s="72"/>
      <c r="AA136" s="72"/>
      <c r="AB136" s="72"/>
      <c r="AC136" s="72"/>
      <c r="AD136" s="72"/>
    </row>
    <row r="137" spans="1:30" s="73" customFormat="1" ht="14.25" x14ac:dyDescent="0.25">
      <c r="A137" s="89">
        <v>126</v>
      </c>
      <c r="B137" s="90" t="s">
        <v>935</v>
      </c>
      <c r="C137" s="90" t="s">
        <v>505</v>
      </c>
      <c r="D137" s="90">
        <v>10</v>
      </c>
      <c r="E137" s="91"/>
      <c r="F137" s="92"/>
      <c r="G137" s="93"/>
      <c r="H137" s="94">
        <f t="shared" si="20"/>
        <v>0</v>
      </c>
      <c r="I137" s="95"/>
      <c r="J137" s="94">
        <f t="shared" si="21"/>
        <v>0</v>
      </c>
      <c r="K137" s="94"/>
      <c r="L137" s="96">
        <f t="shared" si="22"/>
        <v>0</v>
      </c>
      <c r="M137" s="71">
        <f t="shared" si="17"/>
        <v>1</v>
      </c>
      <c r="N137" s="71">
        <f t="shared" si="18"/>
        <v>1</v>
      </c>
      <c r="O137" s="71">
        <f t="shared" si="19"/>
        <v>1</v>
      </c>
      <c r="P137" s="71">
        <f t="shared" si="23"/>
        <v>1</v>
      </c>
      <c r="Q137" s="71"/>
      <c r="R137" s="71">
        <f t="shared" si="24"/>
        <v>0</v>
      </c>
      <c r="S137" s="71">
        <f t="shared" si="25"/>
        <v>0</v>
      </c>
      <c r="T137" s="70">
        <f t="shared" si="26"/>
        <v>0</v>
      </c>
      <c r="U137" s="71"/>
      <c r="V137" s="97"/>
      <c r="W137" s="72"/>
      <c r="X137" s="72"/>
      <c r="Y137" s="72"/>
      <c r="Z137" s="72"/>
      <c r="AA137" s="72"/>
      <c r="AB137" s="72"/>
      <c r="AC137" s="72"/>
      <c r="AD137" s="72"/>
    </row>
    <row r="138" spans="1:30" s="73" customFormat="1" ht="14.25" x14ac:dyDescent="0.25">
      <c r="A138" s="89">
        <v>127</v>
      </c>
      <c r="B138" s="90" t="s">
        <v>936</v>
      </c>
      <c r="C138" s="90" t="s">
        <v>476</v>
      </c>
      <c r="D138" s="90">
        <v>5</v>
      </c>
      <c r="E138" s="91"/>
      <c r="F138" s="92"/>
      <c r="G138" s="93"/>
      <c r="H138" s="94">
        <f t="shared" si="20"/>
        <v>0</v>
      </c>
      <c r="I138" s="95"/>
      <c r="J138" s="94">
        <f t="shared" si="21"/>
        <v>0</v>
      </c>
      <c r="K138" s="94"/>
      <c r="L138" s="96">
        <f t="shared" si="22"/>
        <v>0</v>
      </c>
      <c r="M138" s="71">
        <f t="shared" si="17"/>
        <v>1</v>
      </c>
      <c r="N138" s="71">
        <f t="shared" si="18"/>
        <v>1</v>
      </c>
      <c r="O138" s="71">
        <f t="shared" si="19"/>
        <v>1</v>
      </c>
      <c r="P138" s="71">
        <f t="shared" si="23"/>
        <v>1</v>
      </c>
      <c r="Q138" s="71"/>
      <c r="R138" s="71">
        <f t="shared" si="24"/>
        <v>0</v>
      </c>
      <c r="S138" s="71">
        <f t="shared" si="25"/>
        <v>0</v>
      </c>
      <c r="T138" s="70">
        <f t="shared" si="26"/>
        <v>0</v>
      </c>
      <c r="U138" s="71"/>
      <c r="V138" s="97"/>
      <c r="W138" s="72"/>
      <c r="X138" s="72"/>
      <c r="Y138" s="72"/>
      <c r="Z138" s="72"/>
      <c r="AA138" s="72"/>
      <c r="AB138" s="72"/>
      <c r="AC138" s="72"/>
      <c r="AD138" s="72"/>
    </row>
    <row r="139" spans="1:30" s="73" customFormat="1" ht="14.25" x14ac:dyDescent="0.25">
      <c r="A139" s="89">
        <v>128</v>
      </c>
      <c r="B139" s="90" t="s">
        <v>937</v>
      </c>
      <c r="C139" s="90" t="s">
        <v>505</v>
      </c>
      <c r="D139" s="90">
        <v>700</v>
      </c>
      <c r="E139" s="91"/>
      <c r="F139" s="92"/>
      <c r="G139" s="93"/>
      <c r="H139" s="94">
        <f t="shared" si="20"/>
        <v>0</v>
      </c>
      <c r="I139" s="95"/>
      <c r="J139" s="94">
        <f t="shared" si="21"/>
        <v>0</v>
      </c>
      <c r="K139" s="94"/>
      <c r="L139" s="96">
        <f t="shared" si="22"/>
        <v>0</v>
      </c>
      <c r="M139" s="71">
        <f t="shared" si="17"/>
        <v>1</v>
      </c>
      <c r="N139" s="71">
        <f t="shared" si="18"/>
        <v>1</v>
      </c>
      <c r="O139" s="71">
        <f t="shared" si="19"/>
        <v>1</v>
      </c>
      <c r="P139" s="71">
        <f t="shared" si="23"/>
        <v>1</v>
      </c>
      <c r="Q139" s="71"/>
      <c r="R139" s="71">
        <f t="shared" si="24"/>
        <v>0</v>
      </c>
      <c r="S139" s="71">
        <f t="shared" si="25"/>
        <v>0</v>
      </c>
      <c r="T139" s="70">
        <f t="shared" si="26"/>
        <v>0</v>
      </c>
      <c r="U139" s="71"/>
      <c r="V139" s="97"/>
      <c r="W139" s="72"/>
      <c r="X139" s="72"/>
      <c r="Y139" s="72"/>
      <c r="Z139" s="72"/>
      <c r="AA139" s="72"/>
      <c r="AB139" s="72"/>
      <c r="AC139" s="72"/>
      <c r="AD139" s="72"/>
    </row>
    <row r="140" spans="1:30" s="73" customFormat="1" ht="14.25" x14ac:dyDescent="0.25">
      <c r="A140" s="89">
        <v>129</v>
      </c>
      <c r="B140" s="90" t="s">
        <v>938</v>
      </c>
      <c r="C140" s="90" t="s">
        <v>476</v>
      </c>
      <c r="D140" s="90">
        <v>1500</v>
      </c>
      <c r="E140" s="91"/>
      <c r="F140" s="92"/>
      <c r="G140" s="93"/>
      <c r="H140" s="94">
        <f t="shared" si="20"/>
        <v>0</v>
      </c>
      <c r="I140" s="95"/>
      <c r="J140" s="94">
        <f t="shared" si="21"/>
        <v>0</v>
      </c>
      <c r="K140" s="94"/>
      <c r="L140" s="96">
        <f t="shared" si="22"/>
        <v>0</v>
      </c>
      <c r="M140" s="71">
        <f t="shared" si="17"/>
        <v>1</v>
      </c>
      <c r="N140" s="71">
        <f t="shared" si="18"/>
        <v>1</v>
      </c>
      <c r="O140" s="71">
        <f t="shared" si="19"/>
        <v>1</v>
      </c>
      <c r="P140" s="71">
        <f t="shared" si="23"/>
        <v>1</v>
      </c>
      <c r="Q140" s="71"/>
      <c r="R140" s="71">
        <f t="shared" si="24"/>
        <v>0</v>
      </c>
      <c r="S140" s="71">
        <f t="shared" si="25"/>
        <v>0</v>
      </c>
      <c r="T140" s="70">
        <f t="shared" si="26"/>
        <v>0</v>
      </c>
      <c r="U140" s="71"/>
      <c r="V140" s="97"/>
      <c r="W140" s="72"/>
      <c r="X140" s="72"/>
      <c r="Y140" s="72"/>
      <c r="Z140" s="72"/>
      <c r="AA140" s="72"/>
      <c r="AB140" s="72"/>
      <c r="AC140" s="72"/>
      <c r="AD140" s="72"/>
    </row>
    <row r="141" spans="1:30" s="73" customFormat="1" ht="14.25" x14ac:dyDescent="0.25">
      <c r="A141" s="89">
        <v>130</v>
      </c>
      <c r="B141" s="90" t="s">
        <v>939</v>
      </c>
      <c r="C141" s="90" t="s">
        <v>505</v>
      </c>
      <c r="D141" s="90">
        <v>420</v>
      </c>
      <c r="E141" s="91"/>
      <c r="F141" s="92"/>
      <c r="G141" s="93"/>
      <c r="H141" s="94">
        <f t="shared" si="20"/>
        <v>0</v>
      </c>
      <c r="I141" s="95"/>
      <c r="J141" s="94">
        <f t="shared" si="21"/>
        <v>0</v>
      </c>
      <c r="K141" s="94"/>
      <c r="L141" s="96">
        <f t="shared" si="22"/>
        <v>0</v>
      </c>
      <c r="M141" s="71">
        <f t="shared" si="17"/>
        <v>1</v>
      </c>
      <c r="N141" s="71">
        <f t="shared" si="18"/>
        <v>1</v>
      </c>
      <c r="O141" s="71">
        <f t="shared" si="19"/>
        <v>1</v>
      </c>
      <c r="P141" s="71">
        <f t="shared" si="23"/>
        <v>1</v>
      </c>
      <c r="Q141" s="71"/>
      <c r="R141" s="71">
        <f t="shared" si="24"/>
        <v>0</v>
      </c>
      <c r="S141" s="71">
        <f t="shared" si="25"/>
        <v>0</v>
      </c>
      <c r="T141" s="70">
        <f t="shared" si="26"/>
        <v>0</v>
      </c>
      <c r="U141" s="71"/>
      <c r="V141" s="97"/>
      <c r="W141" s="72"/>
      <c r="X141" s="72"/>
      <c r="Y141" s="72"/>
      <c r="Z141" s="72"/>
      <c r="AA141" s="72"/>
      <c r="AB141" s="72"/>
      <c r="AC141" s="72"/>
      <c r="AD141" s="72"/>
    </row>
    <row r="142" spans="1:30" s="73" customFormat="1" ht="28.5" x14ac:dyDescent="0.25">
      <c r="A142" s="89">
        <v>131</v>
      </c>
      <c r="B142" s="90" t="s">
        <v>940</v>
      </c>
      <c r="C142" s="90" t="s">
        <v>505</v>
      </c>
      <c r="D142" s="90">
        <v>10</v>
      </c>
      <c r="E142" s="91"/>
      <c r="F142" s="92"/>
      <c r="G142" s="93"/>
      <c r="H142" s="94">
        <f t="shared" si="20"/>
        <v>0</v>
      </c>
      <c r="I142" s="95"/>
      <c r="J142" s="94">
        <f t="shared" si="21"/>
        <v>0</v>
      </c>
      <c r="K142" s="94"/>
      <c r="L142" s="96">
        <f t="shared" si="22"/>
        <v>0</v>
      </c>
      <c r="M142" s="71">
        <f t="shared" si="17"/>
        <v>1</v>
      </c>
      <c r="N142" s="71">
        <f t="shared" si="18"/>
        <v>1</v>
      </c>
      <c r="O142" s="71">
        <f t="shared" si="19"/>
        <v>1</v>
      </c>
      <c r="P142" s="71">
        <f t="shared" si="23"/>
        <v>1</v>
      </c>
      <c r="Q142" s="71"/>
      <c r="R142" s="71">
        <f t="shared" si="24"/>
        <v>0</v>
      </c>
      <c r="S142" s="71">
        <f t="shared" si="25"/>
        <v>0</v>
      </c>
      <c r="T142" s="70">
        <f t="shared" si="26"/>
        <v>0</v>
      </c>
      <c r="U142" s="71"/>
      <c r="V142" s="97"/>
      <c r="W142" s="72"/>
      <c r="X142" s="72"/>
      <c r="Y142" s="72"/>
      <c r="Z142" s="72"/>
      <c r="AA142" s="72"/>
      <c r="AB142" s="72"/>
      <c r="AC142" s="72"/>
      <c r="AD142" s="72"/>
    </row>
    <row r="143" spans="1:30" s="73" customFormat="1" ht="14.25" x14ac:dyDescent="0.25">
      <c r="A143" s="89">
        <v>132</v>
      </c>
      <c r="B143" s="90" t="s">
        <v>941</v>
      </c>
      <c r="C143" s="90" t="s">
        <v>505</v>
      </c>
      <c r="D143" s="90">
        <v>1500</v>
      </c>
      <c r="E143" s="91"/>
      <c r="F143" s="92"/>
      <c r="G143" s="93"/>
      <c r="H143" s="94">
        <f t="shared" si="20"/>
        <v>0</v>
      </c>
      <c r="I143" s="95"/>
      <c r="J143" s="94">
        <f t="shared" si="21"/>
        <v>0</v>
      </c>
      <c r="K143" s="94"/>
      <c r="L143" s="96">
        <f t="shared" si="22"/>
        <v>0</v>
      </c>
      <c r="M143" s="71">
        <f t="shared" si="17"/>
        <v>1</v>
      </c>
      <c r="N143" s="71">
        <f t="shared" si="18"/>
        <v>1</v>
      </c>
      <c r="O143" s="71">
        <f t="shared" si="19"/>
        <v>1</v>
      </c>
      <c r="P143" s="71">
        <f t="shared" si="23"/>
        <v>1</v>
      </c>
      <c r="Q143" s="71"/>
      <c r="R143" s="71">
        <f t="shared" si="24"/>
        <v>0</v>
      </c>
      <c r="S143" s="71">
        <f t="shared" si="25"/>
        <v>0</v>
      </c>
      <c r="T143" s="70">
        <f t="shared" si="26"/>
        <v>0</v>
      </c>
      <c r="U143" s="71"/>
      <c r="V143" s="97"/>
      <c r="W143" s="72"/>
      <c r="X143" s="72"/>
      <c r="Y143" s="72"/>
      <c r="Z143" s="72"/>
      <c r="AA143" s="72"/>
      <c r="AB143" s="72"/>
      <c r="AC143" s="72"/>
      <c r="AD143" s="72"/>
    </row>
    <row r="144" spans="1:30" s="73" customFormat="1" ht="14.25" x14ac:dyDescent="0.25">
      <c r="A144" s="89">
        <v>133</v>
      </c>
      <c r="B144" s="90" t="s">
        <v>942</v>
      </c>
      <c r="C144" s="90" t="s">
        <v>476</v>
      </c>
      <c r="D144" s="90">
        <v>900</v>
      </c>
      <c r="E144" s="91"/>
      <c r="F144" s="92"/>
      <c r="G144" s="93"/>
      <c r="H144" s="94">
        <f t="shared" si="20"/>
        <v>0</v>
      </c>
      <c r="I144" s="95"/>
      <c r="J144" s="94">
        <f t="shared" si="21"/>
        <v>0</v>
      </c>
      <c r="K144" s="94"/>
      <c r="L144" s="96">
        <f t="shared" si="22"/>
        <v>0</v>
      </c>
      <c r="M144" s="71">
        <f t="shared" si="17"/>
        <v>1</v>
      </c>
      <c r="N144" s="71">
        <f t="shared" si="18"/>
        <v>1</v>
      </c>
      <c r="O144" s="71">
        <f t="shared" si="19"/>
        <v>1</v>
      </c>
      <c r="P144" s="71">
        <f t="shared" si="23"/>
        <v>1</v>
      </c>
      <c r="Q144" s="71"/>
      <c r="R144" s="71">
        <f t="shared" si="24"/>
        <v>0</v>
      </c>
      <c r="S144" s="71">
        <f t="shared" si="25"/>
        <v>0</v>
      </c>
      <c r="T144" s="70">
        <f t="shared" si="26"/>
        <v>0</v>
      </c>
      <c r="U144" s="71"/>
      <c r="V144" s="97"/>
      <c r="W144" s="72"/>
      <c r="X144" s="72"/>
      <c r="Y144" s="72"/>
      <c r="Z144" s="72"/>
      <c r="AA144" s="72"/>
      <c r="AB144" s="72"/>
      <c r="AC144" s="72"/>
      <c r="AD144" s="72"/>
    </row>
    <row r="145" spans="1:30" s="73" customFormat="1" ht="14.25" x14ac:dyDescent="0.25">
      <c r="A145" s="89">
        <v>134</v>
      </c>
      <c r="B145" s="90" t="s">
        <v>943</v>
      </c>
      <c r="C145" s="90" t="s">
        <v>476</v>
      </c>
      <c r="D145" s="90">
        <v>2900</v>
      </c>
      <c r="E145" s="91"/>
      <c r="F145" s="92"/>
      <c r="G145" s="93"/>
      <c r="H145" s="94">
        <f t="shared" si="20"/>
        <v>0</v>
      </c>
      <c r="I145" s="95"/>
      <c r="J145" s="94">
        <f t="shared" si="21"/>
        <v>0</v>
      </c>
      <c r="K145" s="94"/>
      <c r="L145" s="96">
        <f t="shared" si="22"/>
        <v>0</v>
      </c>
      <c r="M145" s="71">
        <f t="shared" si="17"/>
        <v>1</v>
      </c>
      <c r="N145" s="71">
        <f t="shared" si="18"/>
        <v>1</v>
      </c>
      <c r="O145" s="71">
        <f t="shared" si="19"/>
        <v>1</v>
      </c>
      <c r="P145" s="71">
        <f t="shared" si="23"/>
        <v>1</v>
      </c>
      <c r="Q145" s="71"/>
      <c r="R145" s="71">
        <f t="shared" si="24"/>
        <v>0</v>
      </c>
      <c r="S145" s="71">
        <f t="shared" si="25"/>
        <v>0</v>
      </c>
      <c r="T145" s="70">
        <f t="shared" si="26"/>
        <v>0</v>
      </c>
      <c r="U145" s="71"/>
      <c r="V145" s="97"/>
      <c r="W145" s="72"/>
      <c r="X145" s="72"/>
      <c r="Y145" s="72"/>
      <c r="Z145" s="72"/>
      <c r="AA145" s="72"/>
      <c r="AB145" s="72"/>
      <c r="AC145" s="72"/>
      <c r="AD145" s="72"/>
    </row>
    <row r="146" spans="1:30" s="73" customFormat="1" ht="14.25" x14ac:dyDescent="0.25">
      <c r="A146" s="89">
        <v>135</v>
      </c>
      <c r="B146" s="90" t="s">
        <v>944</v>
      </c>
      <c r="C146" s="90" t="s">
        <v>476</v>
      </c>
      <c r="D146" s="90">
        <v>5</v>
      </c>
      <c r="E146" s="91"/>
      <c r="F146" s="92"/>
      <c r="G146" s="93"/>
      <c r="H146" s="94">
        <f t="shared" si="20"/>
        <v>0</v>
      </c>
      <c r="I146" s="95"/>
      <c r="J146" s="94">
        <f t="shared" si="21"/>
        <v>0</v>
      </c>
      <c r="K146" s="94"/>
      <c r="L146" s="96">
        <f t="shared" si="22"/>
        <v>0</v>
      </c>
      <c r="M146" s="71">
        <f t="shared" si="17"/>
        <v>1</v>
      </c>
      <c r="N146" s="71">
        <f t="shared" si="18"/>
        <v>1</v>
      </c>
      <c r="O146" s="71">
        <f t="shared" si="19"/>
        <v>1</v>
      </c>
      <c r="P146" s="71">
        <f t="shared" si="23"/>
        <v>1</v>
      </c>
      <c r="Q146" s="71"/>
      <c r="R146" s="71">
        <f t="shared" si="24"/>
        <v>0</v>
      </c>
      <c r="S146" s="71">
        <f t="shared" si="25"/>
        <v>0</v>
      </c>
      <c r="T146" s="70">
        <f t="shared" si="26"/>
        <v>0</v>
      </c>
      <c r="U146" s="71"/>
      <c r="V146" s="97"/>
      <c r="W146" s="72"/>
      <c r="X146" s="72"/>
      <c r="Y146" s="72"/>
      <c r="Z146" s="72"/>
      <c r="AA146" s="72"/>
      <c r="AB146" s="72"/>
      <c r="AC146" s="72"/>
      <c r="AD146" s="72"/>
    </row>
    <row r="147" spans="1:30" s="73" customFormat="1" ht="28.5" x14ac:dyDescent="0.25">
      <c r="A147" s="89">
        <v>136</v>
      </c>
      <c r="B147" s="90" t="s">
        <v>945</v>
      </c>
      <c r="C147" s="90" t="s">
        <v>476</v>
      </c>
      <c r="D147" s="90">
        <v>50</v>
      </c>
      <c r="E147" s="91"/>
      <c r="F147" s="92"/>
      <c r="G147" s="93"/>
      <c r="H147" s="94">
        <f t="shared" si="20"/>
        <v>0</v>
      </c>
      <c r="I147" s="95"/>
      <c r="J147" s="94">
        <f t="shared" si="21"/>
        <v>0</v>
      </c>
      <c r="K147" s="94"/>
      <c r="L147" s="96">
        <f t="shared" si="22"/>
        <v>0</v>
      </c>
      <c r="M147" s="71">
        <f t="shared" si="17"/>
        <v>1</v>
      </c>
      <c r="N147" s="71">
        <f t="shared" si="18"/>
        <v>1</v>
      </c>
      <c r="O147" s="71">
        <f t="shared" si="19"/>
        <v>1</v>
      </c>
      <c r="P147" s="71">
        <f t="shared" si="23"/>
        <v>1</v>
      </c>
      <c r="Q147" s="71"/>
      <c r="R147" s="71">
        <f t="shared" si="24"/>
        <v>0</v>
      </c>
      <c r="S147" s="71">
        <f t="shared" si="25"/>
        <v>0</v>
      </c>
      <c r="T147" s="70">
        <f t="shared" si="26"/>
        <v>0</v>
      </c>
      <c r="U147" s="71"/>
      <c r="V147" s="97"/>
      <c r="W147" s="72"/>
      <c r="X147" s="72"/>
      <c r="Y147" s="72"/>
      <c r="Z147" s="72"/>
      <c r="AA147" s="72"/>
      <c r="AB147" s="72"/>
      <c r="AC147" s="72"/>
      <c r="AD147" s="72"/>
    </row>
    <row r="148" spans="1:30" s="73" customFormat="1" ht="14.25" x14ac:dyDescent="0.25">
      <c r="A148" s="89">
        <v>137</v>
      </c>
      <c r="B148" s="90" t="s">
        <v>946</v>
      </c>
      <c r="C148" s="90" t="s">
        <v>476</v>
      </c>
      <c r="D148" s="90">
        <v>700</v>
      </c>
      <c r="E148" s="91"/>
      <c r="F148" s="92"/>
      <c r="G148" s="93"/>
      <c r="H148" s="94">
        <f t="shared" si="20"/>
        <v>0</v>
      </c>
      <c r="I148" s="95"/>
      <c r="J148" s="94">
        <f t="shared" si="21"/>
        <v>0</v>
      </c>
      <c r="K148" s="94"/>
      <c r="L148" s="96">
        <f t="shared" si="22"/>
        <v>0</v>
      </c>
      <c r="M148" s="71">
        <f t="shared" si="17"/>
        <v>1</v>
      </c>
      <c r="N148" s="71">
        <f t="shared" si="18"/>
        <v>1</v>
      </c>
      <c r="O148" s="71">
        <f t="shared" si="19"/>
        <v>1</v>
      </c>
      <c r="P148" s="71">
        <f t="shared" si="23"/>
        <v>1</v>
      </c>
      <c r="Q148" s="71"/>
      <c r="R148" s="71">
        <f t="shared" si="24"/>
        <v>0</v>
      </c>
      <c r="S148" s="71">
        <f t="shared" si="25"/>
        <v>0</v>
      </c>
      <c r="T148" s="70">
        <f t="shared" si="26"/>
        <v>0</v>
      </c>
      <c r="U148" s="71"/>
      <c r="V148" s="97"/>
      <c r="W148" s="72"/>
      <c r="X148" s="72"/>
      <c r="Y148" s="72"/>
      <c r="Z148" s="72"/>
      <c r="AA148" s="72"/>
      <c r="AB148" s="72"/>
      <c r="AC148" s="72"/>
      <c r="AD148" s="72"/>
    </row>
    <row r="149" spans="1:30" s="73" customFormat="1" ht="14.25" x14ac:dyDescent="0.25">
      <c r="A149" s="89">
        <v>138</v>
      </c>
      <c r="B149" s="90" t="s">
        <v>947</v>
      </c>
      <c r="C149" s="90" t="s">
        <v>476</v>
      </c>
      <c r="D149" s="90">
        <v>100</v>
      </c>
      <c r="E149" s="91"/>
      <c r="F149" s="92"/>
      <c r="G149" s="93"/>
      <c r="H149" s="94">
        <f t="shared" si="20"/>
        <v>0</v>
      </c>
      <c r="I149" s="95"/>
      <c r="J149" s="94">
        <f t="shared" si="21"/>
        <v>0</v>
      </c>
      <c r="K149" s="94"/>
      <c r="L149" s="96">
        <f t="shared" si="22"/>
        <v>0</v>
      </c>
      <c r="M149" s="71">
        <f t="shared" si="17"/>
        <v>1</v>
      </c>
      <c r="N149" s="71">
        <f t="shared" si="18"/>
        <v>1</v>
      </c>
      <c r="O149" s="71">
        <f t="shared" si="19"/>
        <v>1</v>
      </c>
      <c r="P149" s="71">
        <f t="shared" si="23"/>
        <v>1</v>
      </c>
      <c r="Q149" s="71"/>
      <c r="R149" s="71">
        <f t="shared" si="24"/>
        <v>0</v>
      </c>
      <c r="S149" s="71">
        <f t="shared" si="25"/>
        <v>0</v>
      </c>
      <c r="T149" s="70">
        <f t="shared" si="26"/>
        <v>0</v>
      </c>
      <c r="U149" s="71"/>
      <c r="V149" s="97"/>
      <c r="W149" s="72"/>
      <c r="X149" s="72"/>
      <c r="Y149" s="72"/>
      <c r="Z149" s="72"/>
      <c r="AA149" s="72"/>
      <c r="AB149" s="72"/>
      <c r="AC149" s="72"/>
      <c r="AD149" s="72"/>
    </row>
    <row r="150" spans="1:30" s="73" customFormat="1" ht="14.25" x14ac:dyDescent="0.25">
      <c r="A150" s="89">
        <v>139</v>
      </c>
      <c r="B150" s="90" t="s">
        <v>948</v>
      </c>
      <c r="C150" s="90" t="s">
        <v>476</v>
      </c>
      <c r="D150" s="90">
        <v>100</v>
      </c>
      <c r="E150" s="91"/>
      <c r="F150" s="92"/>
      <c r="G150" s="93"/>
      <c r="H150" s="94">
        <f t="shared" si="20"/>
        <v>0</v>
      </c>
      <c r="I150" s="95"/>
      <c r="J150" s="94">
        <f t="shared" si="21"/>
        <v>0</v>
      </c>
      <c r="K150" s="94"/>
      <c r="L150" s="96">
        <f t="shared" si="22"/>
        <v>0</v>
      </c>
      <c r="M150" s="71">
        <f t="shared" si="17"/>
        <v>1</v>
      </c>
      <c r="N150" s="71">
        <f t="shared" si="18"/>
        <v>1</v>
      </c>
      <c r="O150" s="71">
        <f t="shared" si="19"/>
        <v>1</v>
      </c>
      <c r="P150" s="71">
        <f t="shared" si="23"/>
        <v>1</v>
      </c>
      <c r="Q150" s="71"/>
      <c r="R150" s="71">
        <f t="shared" si="24"/>
        <v>0</v>
      </c>
      <c r="S150" s="71">
        <f t="shared" si="25"/>
        <v>0</v>
      </c>
      <c r="T150" s="70">
        <f t="shared" si="26"/>
        <v>0</v>
      </c>
      <c r="U150" s="71"/>
      <c r="V150" s="97"/>
      <c r="W150" s="72"/>
      <c r="X150" s="72"/>
      <c r="Y150" s="72"/>
      <c r="Z150" s="72"/>
      <c r="AA150" s="72"/>
      <c r="AB150" s="72"/>
      <c r="AC150" s="72"/>
      <c r="AD150" s="72"/>
    </row>
    <row r="151" spans="1:30" s="73" customFormat="1" ht="14.25" x14ac:dyDescent="0.25">
      <c r="A151" s="89">
        <v>140</v>
      </c>
      <c r="B151" s="90" t="s">
        <v>949</v>
      </c>
      <c r="C151" s="90" t="s">
        <v>487</v>
      </c>
      <c r="D151" s="90">
        <v>500</v>
      </c>
      <c r="E151" s="91"/>
      <c r="F151" s="92"/>
      <c r="G151" s="93"/>
      <c r="H151" s="94">
        <f t="shared" si="20"/>
        <v>0</v>
      </c>
      <c r="I151" s="95"/>
      <c r="J151" s="94">
        <f t="shared" si="21"/>
        <v>0</v>
      </c>
      <c r="K151" s="94"/>
      <c r="L151" s="96">
        <f t="shared" si="22"/>
        <v>0</v>
      </c>
      <c r="M151" s="71">
        <f t="shared" si="17"/>
        <v>1</v>
      </c>
      <c r="N151" s="71">
        <f t="shared" si="18"/>
        <v>1</v>
      </c>
      <c r="O151" s="71">
        <f t="shared" si="19"/>
        <v>1</v>
      </c>
      <c r="P151" s="71">
        <f t="shared" si="23"/>
        <v>1</v>
      </c>
      <c r="Q151" s="71"/>
      <c r="R151" s="71">
        <f t="shared" si="24"/>
        <v>0</v>
      </c>
      <c r="S151" s="71">
        <f t="shared" si="25"/>
        <v>0</v>
      </c>
      <c r="T151" s="70">
        <f t="shared" si="26"/>
        <v>0</v>
      </c>
      <c r="U151" s="71"/>
      <c r="V151" s="97"/>
      <c r="W151" s="72"/>
      <c r="X151" s="72"/>
      <c r="Y151" s="72"/>
      <c r="Z151" s="72"/>
      <c r="AA151" s="72"/>
      <c r="AB151" s="72"/>
      <c r="AC151" s="72"/>
      <c r="AD151" s="72"/>
    </row>
    <row r="152" spans="1:30" s="73" customFormat="1" ht="28.5" x14ac:dyDescent="0.25">
      <c r="A152" s="89">
        <v>141</v>
      </c>
      <c r="B152" s="90" t="s">
        <v>950</v>
      </c>
      <c r="C152" s="90" t="s">
        <v>505</v>
      </c>
      <c r="D152" s="90">
        <v>80</v>
      </c>
      <c r="E152" s="91"/>
      <c r="F152" s="92"/>
      <c r="G152" s="93"/>
      <c r="H152" s="94">
        <f t="shared" si="20"/>
        <v>0</v>
      </c>
      <c r="I152" s="95"/>
      <c r="J152" s="94">
        <f t="shared" si="21"/>
        <v>0</v>
      </c>
      <c r="K152" s="94"/>
      <c r="L152" s="96">
        <f t="shared" si="22"/>
        <v>0</v>
      </c>
      <c r="M152" s="71">
        <f t="shared" si="17"/>
        <v>1</v>
      </c>
      <c r="N152" s="71">
        <f t="shared" si="18"/>
        <v>1</v>
      </c>
      <c r="O152" s="71">
        <f t="shared" si="19"/>
        <v>1</v>
      </c>
      <c r="P152" s="71">
        <f t="shared" si="23"/>
        <v>1</v>
      </c>
      <c r="Q152" s="71"/>
      <c r="R152" s="71">
        <f t="shared" si="24"/>
        <v>0</v>
      </c>
      <c r="S152" s="71">
        <f t="shared" si="25"/>
        <v>0</v>
      </c>
      <c r="T152" s="70">
        <f t="shared" si="26"/>
        <v>0</v>
      </c>
      <c r="U152" s="71"/>
      <c r="V152" s="97"/>
      <c r="W152" s="72"/>
      <c r="X152" s="72"/>
      <c r="Y152" s="72"/>
      <c r="Z152" s="72"/>
      <c r="AA152" s="72"/>
      <c r="AB152" s="72"/>
      <c r="AC152" s="72"/>
      <c r="AD152" s="72"/>
    </row>
    <row r="153" spans="1:30" s="73" customFormat="1" ht="14.25" x14ac:dyDescent="0.25">
      <c r="A153" s="89">
        <v>142</v>
      </c>
      <c r="B153" s="90" t="s">
        <v>951</v>
      </c>
      <c r="C153" s="90" t="s">
        <v>476</v>
      </c>
      <c r="D153" s="90">
        <v>500</v>
      </c>
      <c r="E153" s="91"/>
      <c r="F153" s="92"/>
      <c r="G153" s="93"/>
      <c r="H153" s="94">
        <f t="shared" si="20"/>
        <v>0</v>
      </c>
      <c r="I153" s="95"/>
      <c r="J153" s="94">
        <f t="shared" si="21"/>
        <v>0</v>
      </c>
      <c r="K153" s="94"/>
      <c r="L153" s="96">
        <f t="shared" si="22"/>
        <v>0</v>
      </c>
      <c r="M153" s="71">
        <f t="shared" si="17"/>
        <v>1</v>
      </c>
      <c r="N153" s="71">
        <f t="shared" si="18"/>
        <v>1</v>
      </c>
      <c r="O153" s="71">
        <f t="shared" si="19"/>
        <v>1</v>
      </c>
      <c r="P153" s="71">
        <f t="shared" si="23"/>
        <v>1</v>
      </c>
      <c r="Q153" s="71"/>
      <c r="R153" s="71">
        <f t="shared" si="24"/>
        <v>0</v>
      </c>
      <c r="S153" s="71">
        <f t="shared" si="25"/>
        <v>0</v>
      </c>
      <c r="T153" s="70">
        <f t="shared" si="26"/>
        <v>0</v>
      </c>
      <c r="U153" s="71"/>
      <c r="V153" s="97"/>
      <c r="W153" s="72"/>
      <c r="X153" s="72"/>
      <c r="Y153" s="72"/>
      <c r="Z153" s="72"/>
      <c r="AA153" s="72"/>
      <c r="AB153" s="72"/>
      <c r="AC153" s="72"/>
      <c r="AD153" s="72"/>
    </row>
    <row r="154" spans="1:30" s="73" customFormat="1" ht="14.25" x14ac:dyDescent="0.25">
      <c r="A154" s="89">
        <v>143</v>
      </c>
      <c r="B154" s="90" t="s">
        <v>952</v>
      </c>
      <c r="C154" s="90" t="s">
        <v>476</v>
      </c>
      <c r="D154" s="90">
        <v>100</v>
      </c>
      <c r="E154" s="91"/>
      <c r="F154" s="92"/>
      <c r="G154" s="93"/>
      <c r="H154" s="94">
        <f t="shared" si="20"/>
        <v>0</v>
      </c>
      <c r="I154" s="95"/>
      <c r="J154" s="94">
        <f t="shared" si="21"/>
        <v>0</v>
      </c>
      <c r="K154" s="94"/>
      <c r="L154" s="96">
        <f t="shared" si="22"/>
        <v>0</v>
      </c>
      <c r="M154" s="71">
        <f t="shared" ref="M154:M207" si="27">IF(ISBLANK(E154),1,0)</f>
        <v>1</v>
      </c>
      <c r="N154" s="71">
        <f t="shared" ref="N154:N207" si="28">IF(ISBLANK(F154),1,0)</f>
        <v>1</v>
      </c>
      <c r="O154" s="71">
        <f t="shared" ref="O154:O207" si="29">IF(ISBLANK(G154),1,0)</f>
        <v>1</v>
      </c>
      <c r="P154" s="71">
        <f t="shared" si="23"/>
        <v>1</v>
      </c>
      <c r="Q154" s="71"/>
      <c r="R154" s="71">
        <f t="shared" si="24"/>
        <v>0</v>
      </c>
      <c r="S154" s="71">
        <f t="shared" si="25"/>
        <v>0</v>
      </c>
      <c r="T154" s="70">
        <f t="shared" si="26"/>
        <v>0</v>
      </c>
      <c r="U154" s="71"/>
      <c r="V154" s="97"/>
      <c r="W154" s="72"/>
      <c r="X154" s="72"/>
      <c r="Y154" s="72"/>
      <c r="Z154" s="72"/>
      <c r="AA154" s="72"/>
      <c r="AB154" s="72"/>
      <c r="AC154" s="72"/>
      <c r="AD154" s="72"/>
    </row>
    <row r="155" spans="1:30" s="73" customFormat="1" ht="14.25" x14ac:dyDescent="0.25">
      <c r="A155" s="89">
        <v>144</v>
      </c>
      <c r="B155" s="90" t="s">
        <v>953</v>
      </c>
      <c r="C155" s="90" t="s">
        <v>476</v>
      </c>
      <c r="D155" s="90">
        <v>510</v>
      </c>
      <c r="E155" s="91"/>
      <c r="F155" s="92"/>
      <c r="G155" s="93"/>
      <c r="H155" s="94">
        <f t="shared" si="20"/>
        <v>0</v>
      </c>
      <c r="I155" s="95"/>
      <c r="J155" s="94">
        <f t="shared" si="21"/>
        <v>0</v>
      </c>
      <c r="K155" s="94"/>
      <c r="L155" s="96">
        <f t="shared" si="22"/>
        <v>0</v>
      </c>
      <c r="M155" s="71">
        <f t="shared" si="27"/>
        <v>1</v>
      </c>
      <c r="N155" s="71">
        <f t="shared" si="28"/>
        <v>1</v>
      </c>
      <c r="O155" s="71">
        <f t="shared" si="29"/>
        <v>1</v>
      </c>
      <c r="P155" s="71">
        <f t="shared" si="23"/>
        <v>1</v>
      </c>
      <c r="Q155" s="71"/>
      <c r="R155" s="71">
        <f t="shared" si="24"/>
        <v>0</v>
      </c>
      <c r="S155" s="71">
        <f t="shared" si="25"/>
        <v>0</v>
      </c>
      <c r="T155" s="70">
        <f t="shared" si="26"/>
        <v>0</v>
      </c>
      <c r="U155" s="71"/>
      <c r="V155" s="97"/>
      <c r="W155" s="72"/>
      <c r="X155" s="72"/>
      <c r="Y155" s="72"/>
      <c r="Z155" s="72"/>
      <c r="AA155" s="72"/>
      <c r="AB155" s="72"/>
      <c r="AC155" s="72"/>
      <c r="AD155" s="72"/>
    </row>
    <row r="156" spans="1:30" s="73" customFormat="1" ht="14.25" x14ac:dyDescent="0.25">
      <c r="A156" s="89">
        <v>145</v>
      </c>
      <c r="B156" s="90" t="s">
        <v>954</v>
      </c>
      <c r="C156" s="90" t="s">
        <v>476</v>
      </c>
      <c r="D156" s="90">
        <v>200</v>
      </c>
      <c r="E156" s="91"/>
      <c r="F156" s="92"/>
      <c r="G156" s="93"/>
      <c r="H156" s="94">
        <f t="shared" si="20"/>
        <v>0</v>
      </c>
      <c r="I156" s="95"/>
      <c r="J156" s="94">
        <f t="shared" si="21"/>
        <v>0</v>
      </c>
      <c r="K156" s="94"/>
      <c r="L156" s="96">
        <f t="shared" si="22"/>
        <v>0</v>
      </c>
      <c r="M156" s="71">
        <f t="shared" si="27"/>
        <v>1</v>
      </c>
      <c r="N156" s="71">
        <f t="shared" si="28"/>
        <v>1</v>
      </c>
      <c r="O156" s="71">
        <f t="shared" si="29"/>
        <v>1</v>
      </c>
      <c r="P156" s="71">
        <f t="shared" si="23"/>
        <v>1</v>
      </c>
      <c r="Q156" s="71"/>
      <c r="R156" s="71">
        <f t="shared" si="24"/>
        <v>0</v>
      </c>
      <c r="S156" s="71">
        <f t="shared" si="25"/>
        <v>0</v>
      </c>
      <c r="T156" s="70">
        <f t="shared" si="26"/>
        <v>0</v>
      </c>
      <c r="U156" s="71"/>
      <c r="V156" s="97"/>
      <c r="W156" s="72"/>
      <c r="X156" s="72"/>
      <c r="Y156" s="72"/>
      <c r="Z156" s="72"/>
      <c r="AA156" s="72"/>
      <c r="AB156" s="72"/>
      <c r="AC156" s="72"/>
      <c r="AD156" s="72"/>
    </row>
    <row r="157" spans="1:30" s="73" customFormat="1" ht="14.25" x14ac:dyDescent="0.25">
      <c r="A157" s="89">
        <v>146</v>
      </c>
      <c r="B157" s="90" t="s">
        <v>955</v>
      </c>
      <c r="C157" s="90" t="s">
        <v>476</v>
      </c>
      <c r="D157" s="90">
        <v>560</v>
      </c>
      <c r="E157" s="91"/>
      <c r="F157" s="92"/>
      <c r="G157" s="93"/>
      <c r="H157" s="94">
        <f t="shared" si="20"/>
        <v>0</v>
      </c>
      <c r="I157" s="95"/>
      <c r="J157" s="94">
        <f t="shared" si="21"/>
        <v>0</v>
      </c>
      <c r="K157" s="94"/>
      <c r="L157" s="96">
        <f t="shared" si="22"/>
        <v>0</v>
      </c>
      <c r="M157" s="71">
        <f t="shared" si="27"/>
        <v>1</v>
      </c>
      <c r="N157" s="71">
        <f t="shared" si="28"/>
        <v>1</v>
      </c>
      <c r="O157" s="71">
        <f t="shared" si="29"/>
        <v>1</v>
      </c>
      <c r="P157" s="71">
        <f t="shared" si="23"/>
        <v>1</v>
      </c>
      <c r="Q157" s="71"/>
      <c r="R157" s="71">
        <f t="shared" si="24"/>
        <v>0</v>
      </c>
      <c r="S157" s="71">
        <f t="shared" si="25"/>
        <v>0</v>
      </c>
      <c r="T157" s="70">
        <f t="shared" si="26"/>
        <v>0</v>
      </c>
      <c r="U157" s="71"/>
      <c r="V157" s="97"/>
      <c r="W157" s="72"/>
      <c r="X157" s="72"/>
      <c r="Y157" s="72"/>
      <c r="Z157" s="72"/>
      <c r="AA157" s="72"/>
      <c r="AB157" s="72"/>
      <c r="AC157" s="72"/>
      <c r="AD157" s="72"/>
    </row>
    <row r="158" spans="1:30" s="73" customFormat="1" ht="14.25" x14ac:dyDescent="0.25">
      <c r="A158" s="89">
        <v>147</v>
      </c>
      <c r="B158" s="90" t="s">
        <v>956</v>
      </c>
      <c r="C158" s="90" t="s">
        <v>476</v>
      </c>
      <c r="D158" s="90">
        <v>1400</v>
      </c>
      <c r="E158" s="91"/>
      <c r="F158" s="92"/>
      <c r="G158" s="93"/>
      <c r="H158" s="94">
        <f t="shared" si="20"/>
        <v>0</v>
      </c>
      <c r="I158" s="95"/>
      <c r="J158" s="94">
        <f t="shared" si="21"/>
        <v>0</v>
      </c>
      <c r="K158" s="94"/>
      <c r="L158" s="96">
        <f t="shared" si="22"/>
        <v>0</v>
      </c>
      <c r="M158" s="71">
        <f t="shared" si="27"/>
        <v>1</v>
      </c>
      <c r="N158" s="71">
        <f t="shared" si="28"/>
        <v>1</v>
      </c>
      <c r="O158" s="71">
        <f t="shared" si="29"/>
        <v>1</v>
      </c>
      <c r="P158" s="71">
        <f t="shared" si="23"/>
        <v>1</v>
      </c>
      <c r="Q158" s="71"/>
      <c r="R158" s="71">
        <f t="shared" si="24"/>
        <v>0</v>
      </c>
      <c r="S158" s="71">
        <f t="shared" si="25"/>
        <v>0</v>
      </c>
      <c r="T158" s="70">
        <f t="shared" si="26"/>
        <v>0</v>
      </c>
      <c r="U158" s="71"/>
      <c r="V158" s="97"/>
      <c r="W158" s="72"/>
      <c r="X158" s="72"/>
      <c r="Y158" s="72"/>
      <c r="Z158" s="72"/>
      <c r="AA158" s="72"/>
      <c r="AB158" s="72"/>
      <c r="AC158" s="72"/>
      <c r="AD158" s="72"/>
    </row>
    <row r="159" spans="1:30" s="73" customFormat="1" ht="14.25" x14ac:dyDescent="0.25">
      <c r="A159" s="89">
        <v>148</v>
      </c>
      <c r="B159" s="90" t="s">
        <v>957</v>
      </c>
      <c r="C159" s="90" t="s">
        <v>505</v>
      </c>
      <c r="D159" s="90">
        <v>2800</v>
      </c>
      <c r="E159" s="91"/>
      <c r="F159" s="92"/>
      <c r="G159" s="93"/>
      <c r="H159" s="94">
        <f t="shared" si="20"/>
        <v>0</v>
      </c>
      <c r="I159" s="95"/>
      <c r="J159" s="94">
        <f t="shared" si="21"/>
        <v>0</v>
      </c>
      <c r="K159" s="94"/>
      <c r="L159" s="96">
        <f t="shared" si="22"/>
        <v>0</v>
      </c>
      <c r="M159" s="71">
        <f t="shared" si="27"/>
        <v>1</v>
      </c>
      <c r="N159" s="71">
        <f t="shared" si="28"/>
        <v>1</v>
      </c>
      <c r="O159" s="71">
        <f t="shared" si="29"/>
        <v>1</v>
      </c>
      <c r="P159" s="71">
        <f t="shared" si="23"/>
        <v>1</v>
      </c>
      <c r="Q159" s="71"/>
      <c r="R159" s="71">
        <f t="shared" si="24"/>
        <v>0</v>
      </c>
      <c r="S159" s="71">
        <f t="shared" si="25"/>
        <v>0</v>
      </c>
      <c r="T159" s="70">
        <f t="shared" si="26"/>
        <v>0</v>
      </c>
      <c r="U159" s="71"/>
      <c r="V159" s="97"/>
      <c r="W159" s="72"/>
      <c r="X159" s="72"/>
      <c r="Y159" s="72"/>
      <c r="Z159" s="72"/>
      <c r="AA159" s="72"/>
      <c r="AB159" s="72"/>
      <c r="AC159" s="72"/>
      <c r="AD159" s="72"/>
    </row>
    <row r="160" spans="1:30" s="73" customFormat="1" ht="14.25" x14ac:dyDescent="0.25">
      <c r="A160" s="89">
        <v>149</v>
      </c>
      <c r="B160" s="90" t="s">
        <v>958</v>
      </c>
      <c r="C160" s="90" t="s">
        <v>476</v>
      </c>
      <c r="D160" s="90">
        <v>120</v>
      </c>
      <c r="E160" s="91"/>
      <c r="F160" s="92"/>
      <c r="G160" s="93"/>
      <c r="H160" s="94">
        <f t="shared" si="20"/>
        <v>0</v>
      </c>
      <c r="I160" s="95"/>
      <c r="J160" s="94">
        <f t="shared" si="21"/>
        <v>0</v>
      </c>
      <c r="K160" s="94"/>
      <c r="L160" s="96">
        <f t="shared" si="22"/>
        <v>0</v>
      </c>
      <c r="M160" s="71">
        <f t="shared" si="27"/>
        <v>1</v>
      </c>
      <c r="N160" s="71">
        <f t="shared" si="28"/>
        <v>1</v>
      </c>
      <c r="O160" s="71">
        <f t="shared" si="29"/>
        <v>1</v>
      </c>
      <c r="P160" s="71">
        <f t="shared" si="23"/>
        <v>1</v>
      </c>
      <c r="Q160" s="71"/>
      <c r="R160" s="71">
        <f t="shared" si="24"/>
        <v>0</v>
      </c>
      <c r="S160" s="71">
        <f t="shared" si="25"/>
        <v>0</v>
      </c>
      <c r="T160" s="70">
        <f t="shared" si="26"/>
        <v>0</v>
      </c>
      <c r="U160" s="71"/>
      <c r="V160" s="97"/>
      <c r="W160" s="72"/>
      <c r="X160" s="72"/>
      <c r="Y160" s="72"/>
      <c r="Z160" s="72"/>
      <c r="AA160" s="72"/>
      <c r="AB160" s="72"/>
      <c r="AC160" s="72"/>
      <c r="AD160" s="72"/>
    </row>
    <row r="161" spans="1:30" s="73" customFormat="1" ht="14.25" x14ac:dyDescent="0.25">
      <c r="A161" s="89">
        <v>150</v>
      </c>
      <c r="B161" s="90" t="s">
        <v>959</v>
      </c>
      <c r="C161" s="90" t="s">
        <v>476</v>
      </c>
      <c r="D161" s="90">
        <v>360</v>
      </c>
      <c r="E161" s="91"/>
      <c r="F161" s="92"/>
      <c r="G161" s="93"/>
      <c r="H161" s="94">
        <f t="shared" si="20"/>
        <v>0</v>
      </c>
      <c r="I161" s="95"/>
      <c r="J161" s="94">
        <f t="shared" si="21"/>
        <v>0</v>
      </c>
      <c r="K161" s="94"/>
      <c r="L161" s="96">
        <f t="shared" si="22"/>
        <v>0</v>
      </c>
      <c r="M161" s="71">
        <f t="shared" si="27"/>
        <v>1</v>
      </c>
      <c r="N161" s="71">
        <f t="shared" si="28"/>
        <v>1</v>
      </c>
      <c r="O161" s="71">
        <f t="shared" si="29"/>
        <v>1</v>
      </c>
      <c r="P161" s="71">
        <f t="shared" si="23"/>
        <v>1</v>
      </c>
      <c r="Q161" s="71"/>
      <c r="R161" s="71">
        <f t="shared" si="24"/>
        <v>0</v>
      </c>
      <c r="S161" s="71">
        <f t="shared" si="25"/>
        <v>0</v>
      </c>
      <c r="T161" s="70">
        <f t="shared" si="26"/>
        <v>0</v>
      </c>
      <c r="U161" s="71"/>
      <c r="V161" s="97"/>
      <c r="W161" s="72"/>
      <c r="X161" s="72"/>
      <c r="Y161" s="72"/>
      <c r="Z161" s="72"/>
      <c r="AA161" s="72"/>
      <c r="AB161" s="72"/>
      <c r="AC161" s="72"/>
      <c r="AD161" s="72"/>
    </row>
    <row r="162" spans="1:30" s="73" customFormat="1" ht="28.5" x14ac:dyDescent="0.25">
      <c r="A162" s="89">
        <v>151</v>
      </c>
      <c r="B162" s="90" t="s">
        <v>960</v>
      </c>
      <c r="C162" s="90" t="s">
        <v>476</v>
      </c>
      <c r="D162" s="90">
        <v>20</v>
      </c>
      <c r="E162" s="91"/>
      <c r="F162" s="92"/>
      <c r="G162" s="93"/>
      <c r="H162" s="94">
        <f t="shared" si="20"/>
        <v>0</v>
      </c>
      <c r="I162" s="95"/>
      <c r="J162" s="94">
        <f t="shared" si="21"/>
        <v>0</v>
      </c>
      <c r="K162" s="94"/>
      <c r="L162" s="96">
        <f t="shared" si="22"/>
        <v>0</v>
      </c>
      <c r="M162" s="71">
        <f t="shared" si="27"/>
        <v>1</v>
      </c>
      <c r="N162" s="71">
        <f t="shared" si="28"/>
        <v>1</v>
      </c>
      <c r="O162" s="71">
        <f t="shared" si="29"/>
        <v>1</v>
      </c>
      <c r="P162" s="71">
        <f t="shared" si="23"/>
        <v>1</v>
      </c>
      <c r="Q162" s="71"/>
      <c r="R162" s="71">
        <f t="shared" si="24"/>
        <v>0</v>
      </c>
      <c r="S162" s="71">
        <f t="shared" si="25"/>
        <v>0</v>
      </c>
      <c r="T162" s="70">
        <f t="shared" si="26"/>
        <v>0</v>
      </c>
      <c r="U162" s="71"/>
      <c r="V162" s="97"/>
      <c r="W162" s="72"/>
      <c r="X162" s="72"/>
      <c r="Y162" s="72"/>
      <c r="Z162" s="72"/>
      <c r="AA162" s="72"/>
      <c r="AB162" s="72"/>
      <c r="AC162" s="72"/>
      <c r="AD162" s="72"/>
    </row>
    <row r="163" spans="1:30" s="73" customFormat="1" ht="14.25" x14ac:dyDescent="0.25">
      <c r="A163" s="89">
        <v>152</v>
      </c>
      <c r="B163" s="90" t="s">
        <v>961</v>
      </c>
      <c r="C163" s="90" t="s">
        <v>476</v>
      </c>
      <c r="D163" s="90">
        <v>1120</v>
      </c>
      <c r="E163" s="91"/>
      <c r="F163" s="92"/>
      <c r="G163" s="93"/>
      <c r="H163" s="94">
        <f t="shared" si="20"/>
        <v>0</v>
      </c>
      <c r="I163" s="95"/>
      <c r="J163" s="94">
        <f t="shared" si="21"/>
        <v>0</v>
      </c>
      <c r="K163" s="94"/>
      <c r="L163" s="96">
        <f t="shared" si="22"/>
        <v>0</v>
      </c>
      <c r="M163" s="71">
        <f t="shared" si="27"/>
        <v>1</v>
      </c>
      <c r="N163" s="71">
        <f t="shared" si="28"/>
        <v>1</v>
      </c>
      <c r="O163" s="71">
        <f t="shared" si="29"/>
        <v>1</v>
      </c>
      <c r="P163" s="71">
        <f t="shared" si="23"/>
        <v>1</v>
      </c>
      <c r="Q163" s="71"/>
      <c r="R163" s="71">
        <f t="shared" si="24"/>
        <v>0</v>
      </c>
      <c r="S163" s="71">
        <f t="shared" si="25"/>
        <v>0</v>
      </c>
      <c r="T163" s="70">
        <f t="shared" si="26"/>
        <v>0</v>
      </c>
      <c r="U163" s="71"/>
      <c r="V163" s="97"/>
      <c r="W163" s="72"/>
      <c r="X163" s="72"/>
      <c r="Y163" s="72"/>
      <c r="Z163" s="72"/>
      <c r="AA163" s="72"/>
      <c r="AB163" s="72"/>
      <c r="AC163" s="72"/>
      <c r="AD163" s="72"/>
    </row>
    <row r="164" spans="1:30" s="73" customFormat="1" ht="28.5" x14ac:dyDescent="0.25">
      <c r="A164" s="89">
        <v>153</v>
      </c>
      <c r="B164" s="90" t="s">
        <v>962</v>
      </c>
      <c r="C164" s="90" t="s">
        <v>476</v>
      </c>
      <c r="D164" s="90">
        <v>150</v>
      </c>
      <c r="E164" s="91"/>
      <c r="F164" s="92"/>
      <c r="G164" s="93"/>
      <c r="H164" s="94">
        <f t="shared" si="20"/>
        <v>0</v>
      </c>
      <c r="I164" s="95"/>
      <c r="J164" s="94">
        <f t="shared" si="21"/>
        <v>0</v>
      </c>
      <c r="K164" s="94"/>
      <c r="L164" s="96">
        <f t="shared" si="22"/>
        <v>0</v>
      </c>
      <c r="M164" s="71">
        <f t="shared" si="27"/>
        <v>1</v>
      </c>
      <c r="N164" s="71">
        <f t="shared" si="28"/>
        <v>1</v>
      </c>
      <c r="O164" s="71">
        <f t="shared" si="29"/>
        <v>1</v>
      </c>
      <c r="P164" s="71">
        <f t="shared" si="23"/>
        <v>1</v>
      </c>
      <c r="Q164" s="71"/>
      <c r="R164" s="71">
        <f t="shared" si="24"/>
        <v>0</v>
      </c>
      <c r="S164" s="71">
        <f t="shared" si="25"/>
        <v>0</v>
      </c>
      <c r="T164" s="70">
        <f t="shared" si="26"/>
        <v>0</v>
      </c>
      <c r="U164" s="71"/>
      <c r="V164" s="97"/>
      <c r="W164" s="72"/>
      <c r="X164" s="72"/>
      <c r="Y164" s="72"/>
      <c r="Z164" s="72"/>
      <c r="AA164" s="72"/>
      <c r="AB164" s="72"/>
      <c r="AC164" s="72"/>
      <c r="AD164" s="72"/>
    </row>
    <row r="165" spans="1:30" s="73" customFormat="1" ht="14.25" x14ac:dyDescent="0.25">
      <c r="A165" s="89">
        <v>154</v>
      </c>
      <c r="B165" s="90" t="s">
        <v>963</v>
      </c>
      <c r="C165" s="90" t="s">
        <v>476</v>
      </c>
      <c r="D165" s="90">
        <v>5000</v>
      </c>
      <c r="E165" s="91"/>
      <c r="F165" s="92"/>
      <c r="G165" s="93"/>
      <c r="H165" s="94">
        <f t="shared" si="20"/>
        <v>0</v>
      </c>
      <c r="I165" s="95"/>
      <c r="J165" s="94">
        <f t="shared" si="21"/>
        <v>0</v>
      </c>
      <c r="K165" s="94"/>
      <c r="L165" s="96">
        <f t="shared" si="22"/>
        <v>0</v>
      </c>
      <c r="M165" s="71">
        <f t="shared" si="27"/>
        <v>1</v>
      </c>
      <c r="N165" s="71">
        <f t="shared" si="28"/>
        <v>1</v>
      </c>
      <c r="O165" s="71">
        <f t="shared" si="29"/>
        <v>1</v>
      </c>
      <c r="P165" s="71">
        <f t="shared" si="23"/>
        <v>1</v>
      </c>
      <c r="Q165" s="71"/>
      <c r="R165" s="71">
        <f t="shared" si="24"/>
        <v>0</v>
      </c>
      <c r="S165" s="71">
        <f t="shared" si="25"/>
        <v>0</v>
      </c>
      <c r="T165" s="70">
        <f t="shared" si="26"/>
        <v>0</v>
      </c>
      <c r="U165" s="71"/>
      <c r="V165" s="97"/>
      <c r="W165" s="72"/>
      <c r="X165" s="72"/>
      <c r="Y165" s="72"/>
      <c r="Z165" s="72"/>
      <c r="AA165" s="72"/>
      <c r="AB165" s="72"/>
      <c r="AC165" s="72"/>
      <c r="AD165" s="72"/>
    </row>
    <row r="166" spans="1:30" s="73" customFormat="1" ht="14.25" x14ac:dyDescent="0.25">
      <c r="A166" s="89">
        <v>155</v>
      </c>
      <c r="B166" s="90" t="s">
        <v>964</v>
      </c>
      <c r="C166" s="90" t="s">
        <v>476</v>
      </c>
      <c r="D166" s="90">
        <v>1400</v>
      </c>
      <c r="E166" s="91"/>
      <c r="F166" s="92"/>
      <c r="G166" s="93"/>
      <c r="H166" s="94">
        <f t="shared" si="20"/>
        <v>0</v>
      </c>
      <c r="I166" s="95"/>
      <c r="J166" s="94">
        <f t="shared" si="21"/>
        <v>0</v>
      </c>
      <c r="K166" s="94"/>
      <c r="L166" s="96">
        <f t="shared" si="22"/>
        <v>0</v>
      </c>
      <c r="M166" s="71">
        <f t="shared" si="27"/>
        <v>1</v>
      </c>
      <c r="N166" s="71">
        <f t="shared" si="28"/>
        <v>1</v>
      </c>
      <c r="O166" s="71">
        <f t="shared" si="29"/>
        <v>1</v>
      </c>
      <c r="P166" s="71">
        <f t="shared" si="23"/>
        <v>1</v>
      </c>
      <c r="Q166" s="71"/>
      <c r="R166" s="71">
        <f t="shared" si="24"/>
        <v>0</v>
      </c>
      <c r="S166" s="71">
        <f t="shared" si="25"/>
        <v>0</v>
      </c>
      <c r="T166" s="70">
        <f t="shared" si="26"/>
        <v>0</v>
      </c>
      <c r="U166" s="71"/>
      <c r="V166" s="97"/>
      <c r="W166" s="72"/>
      <c r="X166" s="72"/>
      <c r="Y166" s="72"/>
      <c r="Z166" s="72"/>
      <c r="AA166" s="72"/>
      <c r="AB166" s="72"/>
      <c r="AC166" s="72"/>
      <c r="AD166" s="72"/>
    </row>
    <row r="167" spans="1:30" s="73" customFormat="1" ht="14.25" x14ac:dyDescent="0.25">
      <c r="A167" s="89">
        <v>156</v>
      </c>
      <c r="B167" s="90" t="s">
        <v>965</v>
      </c>
      <c r="C167" s="90" t="s">
        <v>505</v>
      </c>
      <c r="D167" s="90">
        <v>10</v>
      </c>
      <c r="E167" s="91"/>
      <c r="F167" s="92"/>
      <c r="G167" s="93"/>
      <c r="H167" s="94">
        <f t="shared" si="20"/>
        <v>0</v>
      </c>
      <c r="I167" s="95"/>
      <c r="J167" s="94">
        <f t="shared" si="21"/>
        <v>0</v>
      </c>
      <c r="K167" s="94"/>
      <c r="L167" s="96">
        <f t="shared" si="22"/>
        <v>0</v>
      </c>
      <c r="M167" s="71">
        <f t="shared" si="27"/>
        <v>1</v>
      </c>
      <c r="N167" s="71">
        <f t="shared" si="28"/>
        <v>1</v>
      </c>
      <c r="O167" s="71">
        <f t="shared" si="29"/>
        <v>1</v>
      </c>
      <c r="P167" s="71">
        <f t="shared" si="23"/>
        <v>1</v>
      </c>
      <c r="Q167" s="71"/>
      <c r="R167" s="71">
        <f t="shared" si="24"/>
        <v>0</v>
      </c>
      <c r="S167" s="71">
        <f t="shared" si="25"/>
        <v>0</v>
      </c>
      <c r="T167" s="70">
        <f t="shared" si="26"/>
        <v>0</v>
      </c>
      <c r="U167" s="71"/>
      <c r="V167" s="97"/>
      <c r="W167" s="72"/>
      <c r="X167" s="72"/>
      <c r="Y167" s="72"/>
      <c r="Z167" s="72"/>
      <c r="AA167" s="72"/>
      <c r="AB167" s="72"/>
      <c r="AC167" s="72"/>
      <c r="AD167" s="72"/>
    </row>
    <row r="168" spans="1:30" s="73" customFormat="1" ht="14.25" x14ac:dyDescent="0.25">
      <c r="A168" s="89">
        <v>157</v>
      </c>
      <c r="B168" s="90" t="s">
        <v>966</v>
      </c>
      <c r="C168" s="90" t="s">
        <v>476</v>
      </c>
      <c r="D168" s="90">
        <v>8000</v>
      </c>
      <c r="E168" s="91"/>
      <c r="F168" s="92"/>
      <c r="G168" s="93"/>
      <c r="H168" s="94">
        <f t="shared" si="20"/>
        <v>0</v>
      </c>
      <c r="I168" s="95"/>
      <c r="J168" s="94">
        <f t="shared" si="21"/>
        <v>0</v>
      </c>
      <c r="K168" s="94"/>
      <c r="L168" s="96">
        <f t="shared" si="22"/>
        <v>0</v>
      </c>
      <c r="M168" s="71">
        <f t="shared" si="27"/>
        <v>1</v>
      </c>
      <c r="N168" s="71">
        <f t="shared" si="28"/>
        <v>1</v>
      </c>
      <c r="O168" s="71">
        <f t="shared" si="29"/>
        <v>1</v>
      </c>
      <c r="P168" s="71">
        <f t="shared" si="23"/>
        <v>1</v>
      </c>
      <c r="Q168" s="71"/>
      <c r="R168" s="71">
        <f t="shared" si="24"/>
        <v>0</v>
      </c>
      <c r="S168" s="71">
        <f t="shared" si="25"/>
        <v>0</v>
      </c>
      <c r="T168" s="70">
        <f t="shared" si="26"/>
        <v>0</v>
      </c>
      <c r="U168" s="71"/>
      <c r="V168" s="97"/>
      <c r="W168" s="72"/>
      <c r="X168" s="72"/>
      <c r="Y168" s="72"/>
      <c r="Z168" s="72"/>
      <c r="AA168" s="72"/>
      <c r="AB168" s="72"/>
      <c r="AC168" s="72"/>
      <c r="AD168" s="72"/>
    </row>
    <row r="169" spans="1:30" s="73" customFormat="1" ht="28.5" x14ac:dyDescent="0.25">
      <c r="A169" s="89">
        <v>158</v>
      </c>
      <c r="B169" s="90" t="s">
        <v>967</v>
      </c>
      <c r="C169" s="90" t="s">
        <v>476</v>
      </c>
      <c r="D169" s="90">
        <v>120</v>
      </c>
      <c r="E169" s="91"/>
      <c r="F169" s="92"/>
      <c r="G169" s="93"/>
      <c r="H169" s="94">
        <f t="shared" si="20"/>
        <v>0</v>
      </c>
      <c r="I169" s="95"/>
      <c r="J169" s="94">
        <f t="shared" si="21"/>
        <v>0</v>
      </c>
      <c r="K169" s="94"/>
      <c r="L169" s="96">
        <f t="shared" si="22"/>
        <v>0</v>
      </c>
      <c r="M169" s="71">
        <f t="shared" si="27"/>
        <v>1</v>
      </c>
      <c r="N169" s="71">
        <f t="shared" si="28"/>
        <v>1</v>
      </c>
      <c r="O169" s="71">
        <f t="shared" si="29"/>
        <v>1</v>
      </c>
      <c r="P169" s="71">
        <f t="shared" si="23"/>
        <v>1</v>
      </c>
      <c r="Q169" s="71"/>
      <c r="R169" s="71">
        <f t="shared" si="24"/>
        <v>0</v>
      </c>
      <c r="S169" s="71">
        <f t="shared" si="25"/>
        <v>0</v>
      </c>
      <c r="T169" s="70">
        <f t="shared" si="26"/>
        <v>0</v>
      </c>
      <c r="U169" s="71"/>
      <c r="V169" s="97"/>
      <c r="W169" s="72"/>
      <c r="X169" s="72"/>
      <c r="Y169" s="72"/>
      <c r="Z169" s="72"/>
      <c r="AA169" s="72"/>
      <c r="AB169" s="72"/>
      <c r="AC169" s="72"/>
      <c r="AD169" s="72"/>
    </row>
    <row r="170" spans="1:30" s="73" customFormat="1" ht="14.25" x14ac:dyDescent="0.25">
      <c r="A170" s="89">
        <v>159</v>
      </c>
      <c r="B170" s="90" t="s">
        <v>968</v>
      </c>
      <c r="C170" s="90" t="s">
        <v>476</v>
      </c>
      <c r="D170" s="90">
        <v>7000</v>
      </c>
      <c r="E170" s="91"/>
      <c r="F170" s="92"/>
      <c r="G170" s="93"/>
      <c r="H170" s="94">
        <f t="shared" si="20"/>
        <v>0</v>
      </c>
      <c r="I170" s="95"/>
      <c r="J170" s="94">
        <f t="shared" si="21"/>
        <v>0</v>
      </c>
      <c r="K170" s="94"/>
      <c r="L170" s="96">
        <f t="shared" si="22"/>
        <v>0</v>
      </c>
      <c r="M170" s="71">
        <f t="shared" si="27"/>
        <v>1</v>
      </c>
      <c r="N170" s="71">
        <f t="shared" si="28"/>
        <v>1</v>
      </c>
      <c r="O170" s="71">
        <f t="shared" si="29"/>
        <v>1</v>
      </c>
      <c r="P170" s="71">
        <f t="shared" si="23"/>
        <v>1</v>
      </c>
      <c r="Q170" s="71"/>
      <c r="R170" s="71">
        <f t="shared" si="24"/>
        <v>0</v>
      </c>
      <c r="S170" s="71">
        <f t="shared" si="25"/>
        <v>0</v>
      </c>
      <c r="T170" s="70">
        <f t="shared" si="26"/>
        <v>0</v>
      </c>
      <c r="U170" s="71"/>
      <c r="V170" s="97"/>
      <c r="W170" s="72"/>
      <c r="X170" s="72"/>
      <c r="Y170" s="72"/>
      <c r="Z170" s="72"/>
      <c r="AA170" s="72"/>
      <c r="AB170" s="72"/>
      <c r="AC170" s="72"/>
      <c r="AD170" s="72"/>
    </row>
    <row r="171" spans="1:30" s="73" customFormat="1" ht="14.25" x14ac:dyDescent="0.25">
      <c r="A171" s="89">
        <v>160</v>
      </c>
      <c r="B171" s="90" t="s">
        <v>969</v>
      </c>
      <c r="C171" s="90" t="s">
        <v>476</v>
      </c>
      <c r="D171" s="90">
        <v>7000</v>
      </c>
      <c r="E171" s="91"/>
      <c r="F171" s="92"/>
      <c r="G171" s="93"/>
      <c r="H171" s="94">
        <f t="shared" si="20"/>
        <v>0</v>
      </c>
      <c r="I171" s="95"/>
      <c r="J171" s="94">
        <f t="shared" si="21"/>
        <v>0</v>
      </c>
      <c r="K171" s="94"/>
      <c r="L171" s="96">
        <f t="shared" si="22"/>
        <v>0</v>
      </c>
      <c r="M171" s="71">
        <f t="shared" si="27"/>
        <v>1</v>
      </c>
      <c r="N171" s="71">
        <f t="shared" si="28"/>
        <v>1</v>
      </c>
      <c r="O171" s="71">
        <f t="shared" si="29"/>
        <v>1</v>
      </c>
      <c r="P171" s="71">
        <f t="shared" si="23"/>
        <v>1</v>
      </c>
      <c r="Q171" s="71"/>
      <c r="R171" s="71">
        <f t="shared" si="24"/>
        <v>0</v>
      </c>
      <c r="S171" s="71">
        <f t="shared" si="25"/>
        <v>0</v>
      </c>
      <c r="T171" s="70">
        <f t="shared" si="26"/>
        <v>0</v>
      </c>
      <c r="U171" s="71"/>
      <c r="V171" s="97"/>
      <c r="W171" s="72"/>
      <c r="X171" s="72"/>
      <c r="Y171" s="72"/>
      <c r="Z171" s="72"/>
      <c r="AA171" s="72"/>
      <c r="AB171" s="72"/>
      <c r="AC171" s="72"/>
      <c r="AD171" s="72"/>
    </row>
    <row r="172" spans="1:30" s="73" customFormat="1" ht="28.5" x14ac:dyDescent="0.25">
      <c r="A172" s="89">
        <v>161</v>
      </c>
      <c r="B172" s="90" t="s">
        <v>970</v>
      </c>
      <c r="C172" s="90" t="s">
        <v>476</v>
      </c>
      <c r="D172" s="90">
        <v>120</v>
      </c>
      <c r="E172" s="91"/>
      <c r="F172" s="92"/>
      <c r="G172" s="93"/>
      <c r="H172" s="94">
        <f t="shared" si="20"/>
        <v>0</v>
      </c>
      <c r="I172" s="95"/>
      <c r="J172" s="94">
        <f t="shared" si="21"/>
        <v>0</v>
      </c>
      <c r="K172" s="94"/>
      <c r="L172" s="96">
        <f t="shared" si="22"/>
        <v>0</v>
      </c>
      <c r="M172" s="71">
        <f t="shared" si="27"/>
        <v>1</v>
      </c>
      <c r="N172" s="71">
        <f t="shared" si="28"/>
        <v>1</v>
      </c>
      <c r="O172" s="71">
        <f t="shared" si="29"/>
        <v>1</v>
      </c>
      <c r="P172" s="71">
        <f t="shared" si="23"/>
        <v>1</v>
      </c>
      <c r="Q172" s="71"/>
      <c r="R172" s="71">
        <f t="shared" si="24"/>
        <v>0</v>
      </c>
      <c r="S172" s="71">
        <f t="shared" si="25"/>
        <v>0</v>
      </c>
      <c r="T172" s="70">
        <f t="shared" si="26"/>
        <v>0</v>
      </c>
      <c r="U172" s="71"/>
      <c r="V172" s="97"/>
      <c r="W172" s="72"/>
      <c r="X172" s="72"/>
      <c r="Y172" s="72"/>
      <c r="Z172" s="72"/>
      <c r="AA172" s="72"/>
      <c r="AB172" s="72"/>
      <c r="AC172" s="72"/>
      <c r="AD172" s="72"/>
    </row>
    <row r="173" spans="1:30" s="73" customFormat="1" ht="14.25" x14ac:dyDescent="0.25">
      <c r="A173" s="89">
        <v>162</v>
      </c>
      <c r="B173" s="90" t="s">
        <v>971</v>
      </c>
      <c r="C173" s="90" t="s">
        <v>476</v>
      </c>
      <c r="D173" s="90">
        <v>10000</v>
      </c>
      <c r="E173" s="91"/>
      <c r="F173" s="92"/>
      <c r="G173" s="93"/>
      <c r="H173" s="94">
        <f t="shared" si="20"/>
        <v>0</v>
      </c>
      <c r="I173" s="95"/>
      <c r="J173" s="94">
        <f t="shared" si="21"/>
        <v>0</v>
      </c>
      <c r="K173" s="94"/>
      <c r="L173" s="96">
        <f t="shared" si="22"/>
        <v>0</v>
      </c>
      <c r="M173" s="71">
        <f t="shared" si="27"/>
        <v>1</v>
      </c>
      <c r="N173" s="71">
        <f t="shared" si="28"/>
        <v>1</v>
      </c>
      <c r="O173" s="71">
        <f t="shared" si="29"/>
        <v>1</v>
      </c>
      <c r="P173" s="71">
        <f t="shared" si="23"/>
        <v>1</v>
      </c>
      <c r="Q173" s="71"/>
      <c r="R173" s="71">
        <f t="shared" si="24"/>
        <v>0</v>
      </c>
      <c r="S173" s="71">
        <f t="shared" si="25"/>
        <v>0</v>
      </c>
      <c r="T173" s="70">
        <f t="shared" si="26"/>
        <v>0</v>
      </c>
      <c r="U173" s="71"/>
      <c r="V173" s="97"/>
      <c r="W173" s="72"/>
      <c r="X173" s="72"/>
      <c r="Y173" s="72"/>
      <c r="Z173" s="72"/>
      <c r="AA173" s="72"/>
      <c r="AB173" s="72"/>
      <c r="AC173" s="72"/>
      <c r="AD173" s="72"/>
    </row>
    <row r="174" spans="1:30" s="73" customFormat="1" ht="28.5" x14ac:dyDescent="0.25">
      <c r="A174" s="89">
        <v>163</v>
      </c>
      <c r="B174" s="90" t="s">
        <v>972</v>
      </c>
      <c r="C174" s="90" t="s">
        <v>476</v>
      </c>
      <c r="D174" s="90">
        <v>300</v>
      </c>
      <c r="E174" s="91"/>
      <c r="F174" s="92"/>
      <c r="G174" s="93"/>
      <c r="H174" s="94">
        <f t="shared" si="20"/>
        <v>0</v>
      </c>
      <c r="I174" s="95"/>
      <c r="J174" s="94">
        <f t="shared" si="21"/>
        <v>0</v>
      </c>
      <c r="K174" s="94"/>
      <c r="L174" s="96">
        <f t="shared" si="22"/>
        <v>0</v>
      </c>
      <c r="M174" s="71">
        <f t="shared" si="27"/>
        <v>1</v>
      </c>
      <c r="N174" s="71">
        <f t="shared" si="28"/>
        <v>1</v>
      </c>
      <c r="O174" s="71">
        <f t="shared" si="29"/>
        <v>1</v>
      </c>
      <c r="P174" s="71">
        <f t="shared" si="23"/>
        <v>1</v>
      </c>
      <c r="Q174" s="71"/>
      <c r="R174" s="71">
        <f t="shared" si="24"/>
        <v>0</v>
      </c>
      <c r="S174" s="71">
        <f t="shared" si="25"/>
        <v>0</v>
      </c>
      <c r="T174" s="70">
        <f t="shared" si="26"/>
        <v>0</v>
      </c>
      <c r="U174" s="71"/>
      <c r="V174" s="97"/>
      <c r="W174" s="72"/>
      <c r="X174" s="72"/>
      <c r="Y174" s="72"/>
      <c r="Z174" s="72"/>
      <c r="AA174" s="72"/>
      <c r="AB174" s="72"/>
      <c r="AC174" s="72"/>
      <c r="AD174" s="72"/>
    </row>
    <row r="175" spans="1:30" s="73" customFormat="1" ht="14.25" x14ac:dyDescent="0.25">
      <c r="A175" s="89">
        <v>164</v>
      </c>
      <c r="B175" s="90" t="s">
        <v>973</v>
      </c>
      <c r="C175" s="90" t="s">
        <v>476</v>
      </c>
      <c r="D175" s="90">
        <v>100</v>
      </c>
      <c r="E175" s="91"/>
      <c r="F175" s="92"/>
      <c r="G175" s="93"/>
      <c r="H175" s="94">
        <f t="shared" ref="H175:H228" si="30">ROUND(D175*G175,2)</f>
        <v>0</v>
      </c>
      <c r="I175" s="95"/>
      <c r="J175" s="94">
        <f t="shared" ref="J175:J228" si="31">ROUND(H175*(1+I175),2)</f>
        <v>0</v>
      </c>
      <c r="K175" s="94"/>
      <c r="L175" s="96">
        <f t="shared" ref="L175:L228" si="32">IF(LEN(H175)-IFERROR(SEARCH(",",H175,1),LEN(H175))&gt;2,1,0)</f>
        <v>0</v>
      </c>
      <c r="M175" s="71">
        <f t="shared" si="27"/>
        <v>1</v>
      </c>
      <c r="N175" s="71">
        <f t="shared" si="28"/>
        <v>1</v>
      </c>
      <c r="O175" s="71">
        <f t="shared" si="29"/>
        <v>1</v>
      </c>
      <c r="P175" s="71">
        <f t="shared" ref="P175:P228" si="33">IF(ISBLANK(I175),1,0)</f>
        <v>1</v>
      </c>
      <c r="Q175" s="71"/>
      <c r="R175" s="71">
        <f t="shared" ref="R175:R228" si="34">IF(ISNUMBER(H175),0,1)</f>
        <v>0</v>
      </c>
      <c r="S175" s="71">
        <f t="shared" ref="S175:S228" si="35">IF(I175=0.08,0,IF(I175=0.23,0,IF(I175=0.05,0,IF(I175=0,0,1))))</f>
        <v>0</v>
      </c>
      <c r="T175" s="70">
        <f t="shared" ref="T175:T228" si="36">IF(ISERROR(IF(LEN(G175)-FIND(",",G175)&gt;4,1,0)),0,IF(LEN(G175)-FIND(",",G175)&gt;4,1,0))</f>
        <v>0</v>
      </c>
      <c r="U175" s="71"/>
      <c r="V175" s="97"/>
      <c r="W175" s="72"/>
      <c r="X175" s="72"/>
      <c r="Y175" s="72"/>
      <c r="Z175" s="72"/>
      <c r="AA175" s="72"/>
      <c r="AB175" s="72"/>
      <c r="AC175" s="72"/>
      <c r="AD175" s="72"/>
    </row>
    <row r="176" spans="1:30" s="73" customFormat="1" ht="14.25" x14ac:dyDescent="0.25">
      <c r="A176" s="89">
        <v>165</v>
      </c>
      <c r="B176" s="90" t="s">
        <v>974</v>
      </c>
      <c r="C176" s="90" t="s">
        <v>476</v>
      </c>
      <c r="D176" s="90">
        <v>3000</v>
      </c>
      <c r="E176" s="91"/>
      <c r="F176" s="92"/>
      <c r="G176" s="93"/>
      <c r="H176" s="94">
        <f t="shared" si="30"/>
        <v>0</v>
      </c>
      <c r="I176" s="95"/>
      <c r="J176" s="94">
        <f t="shared" si="31"/>
        <v>0</v>
      </c>
      <c r="K176" s="94"/>
      <c r="L176" s="96">
        <f t="shared" si="32"/>
        <v>0</v>
      </c>
      <c r="M176" s="71">
        <f t="shared" si="27"/>
        <v>1</v>
      </c>
      <c r="N176" s="71">
        <f t="shared" si="28"/>
        <v>1</v>
      </c>
      <c r="O176" s="71">
        <f t="shared" si="29"/>
        <v>1</v>
      </c>
      <c r="P176" s="71">
        <f t="shared" si="33"/>
        <v>1</v>
      </c>
      <c r="Q176" s="71"/>
      <c r="R176" s="71">
        <f t="shared" si="34"/>
        <v>0</v>
      </c>
      <c r="S176" s="71">
        <f t="shared" si="35"/>
        <v>0</v>
      </c>
      <c r="T176" s="70">
        <f t="shared" si="36"/>
        <v>0</v>
      </c>
      <c r="U176" s="71"/>
      <c r="V176" s="97"/>
      <c r="W176" s="72"/>
      <c r="X176" s="72"/>
      <c r="Y176" s="72"/>
      <c r="Z176" s="72"/>
      <c r="AA176" s="72"/>
      <c r="AB176" s="72"/>
      <c r="AC176" s="72"/>
      <c r="AD176" s="72"/>
    </row>
    <row r="177" spans="1:30" s="73" customFormat="1" ht="14.25" x14ac:dyDescent="0.25">
      <c r="A177" s="89">
        <v>166</v>
      </c>
      <c r="B177" s="90" t="s">
        <v>975</v>
      </c>
      <c r="C177" s="90" t="s">
        <v>476</v>
      </c>
      <c r="D177" s="90">
        <v>100</v>
      </c>
      <c r="E177" s="91"/>
      <c r="F177" s="92"/>
      <c r="G177" s="93"/>
      <c r="H177" s="94">
        <f t="shared" si="30"/>
        <v>0</v>
      </c>
      <c r="I177" s="95"/>
      <c r="J177" s="94">
        <f t="shared" si="31"/>
        <v>0</v>
      </c>
      <c r="K177" s="94"/>
      <c r="L177" s="96">
        <f t="shared" si="32"/>
        <v>0</v>
      </c>
      <c r="M177" s="71">
        <f t="shared" si="27"/>
        <v>1</v>
      </c>
      <c r="N177" s="71">
        <f t="shared" si="28"/>
        <v>1</v>
      </c>
      <c r="O177" s="71">
        <f t="shared" si="29"/>
        <v>1</v>
      </c>
      <c r="P177" s="71">
        <f t="shared" si="33"/>
        <v>1</v>
      </c>
      <c r="Q177" s="71"/>
      <c r="R177" s="71">
        <f t="shared" si="34"/>
        <v>0</v>
      </c>
      <c r="S177" s="71">
        <f t="shared" si="35"/>
        <v>0</v>
      </c>
      <c r="T177" s="70">
        <f t="shared" si="36"/>
        <v>0</v>
      </c>
      <c r="U177" s="71"/>
      <c r="V177" s="97"/>
      <c r="W177" s="72"/>
      <c r="X177" s="72"/>
      <c r="Y177" s="72"/>
      <c r="Z177" s="72"/>
      <c r="AA177" s="72"/>
      <c r="AB177" s="72"/>
      <c r="AC177" s="72"/>
      <c r="AD177" s="72"/>
    </row>
    <row r="178" spans="1:30" s="73" customFormat="1" ht="28.5" x14ac:dyDescent="0.25">
      <c r="A178" s="89">
        <v>167</v>
      </c>
      <c r="B178" s="90" t="s">
        <v>976</v>
      </c>
      <c r="C178" s="90" t="s">
        <v>476</v>
      </c>
      <c r="D178" s="90">
        <v>1200</v>
      </c>
      <c r="E178" s="91"/>
      <c r="F178" s="92"/>
      <c r="G178" s="93"/>
      <c r="H178" s="94">
        <f t="shared" si="30"/>
        <v>0</v>
      </c>
      <c r="I178" s="95"/>
      <c r="J178" s="94">
        <f t="shared" si="31"/>
        <v>0</v>
      </c>
      <c r="K178" s="94"/>
      <c r="L178" s="96">
        <f t="shared" si="32"/>
        <v>0</v>
      </c>
      <c r="M178" s="71">
        <f t="shared" si="27"/>
        <v>1</v>
      </c>
      <c r="N178" s="71">
        <f t="shared" si="28"/>
        <v>1</v>
      </c>
      <c r="O178" s="71">
        <f t="shared" si="29"/>
        <v>1</v>
      </c>
      <c r="P178" s="71">
        <f t="shared" si="33"/>
        <v>1</v>
      </c>
      <c r="Q178" s="71"/>
      <c r="R178" s="71">
        <f t="shared" si="34"/>
        <v>0</v>
      </c>
      <c r="S178" s="71">
        <f t="shared" si="35"/>
        <v>0</v>
      </c>
      <c r="T178" s="70">
        <f t="shared" si="36"/>
        <v>0</v>
      </c>
      <c r="U178" s="71"/>
      <c r="V178" s="97"/>
      <c r="W178" s="72"/>
      <c r="X178" s="72"/>
      <c r="Y178" s="72"/>
      <c r="Z178" s="72"/>
      <c r="AA178" s="72"/>
      <c r="AB178" s="72"/>
      <c r="AC178" s="72"/>
      <c r="AD178" s="72"/>
    </row>
    <row r="179" spans="1:30" s="73" customFormat="1" ht="14.25" x14ac:dyDescent="0.25">
      <c r="A179" s="89">
        <v>168</v>
      </c>
      <c r="B179" s="90" t="s">
        <v>977</v>
      </c>
      <c r="C179" s="90" t="s">
        <v>505</v>
      </c>
      <c r="D179" s="90">
        <v>160</v>
      </c>
      <c r="E179" s="91"/>
      <c r="F179" s="92"/>
      <c r="G179" s="93"/>
      <c r="H179" s="94">
        <f t="shared" si="30"/>
        <v>0</v>
      </c>
      <c r="I179" s="95"/>
      <c r="J179" s="94">
        <f t="shared" si="31"/>
        <v>0</v>
      </c>
      <c r="K179" s="94"/>
      <c r="L179" s="96">
        <f t="shared" si="32"/>
        <v>0</v>
      </c>
      <c r="M179" s="71">
        <f t="shared" si="27"/>
        <v>1</v>
      </c>
      <c r="N179" s="71">
        <f t="shared" si="28"/>
        <v>1</v>
      </c>
      <c r="O179" s="71">
        <f t="shared" si="29"/>
        <v>1</v>
      </c>
      <c r="P179" s="71">
        <f t="shared" si="33"/>
        <v>1</v>
      </c>
      <c r="Q179" s="71"/>
      <c r="R179" s="71">
        <f t="shared" si="34"/>
        <v>0</v>
      </c>
      <c r="S179" s="71">
        <f t="shared" si="35"/>
        <v>0</v>
      </c>
      <c r="T179" s="70">
        <f t="shared" si="36"/>
        <v>0</v>
      </c>
      <c r="U179" s="71"/>
      <c r="V179" s="97"/>
      <c r="W179" s="72"/>
      <c r="X179" s="72"/>
      <c r="Y179" s="72"/>
      <c r="Z179" s="72"/>
      <c r="AA179" s="72"/>
      <c r="AB179" s="72"/>
      <c r="AC179" s="72"/>
      <c r="AD179" s="72"/>
    </row>
    <row r="180" spans="1:30" s="73" customFormat="1" ht="14.25" x14ac:dyDescent="0.25">
      <c r="A180" s="89">
        <v>169</v>
      </c>
      <c r="B180" s="90" t="s">
        <v>978</v>
      </c>
      <c r="C180" s="90" t="s">
        <v>476</v>
      </c>
      <c r="D180" s="90">
        <v>280</v>
      </c>
      <c r="E180" s="91"/>
      <c r="F180" s="92"/>
      <c r="G180" s="93"/>
      <c r="H180" s="94">
        <f t="shared" si="30"/>
        <v>0</v>
      </c>
      <c r="I180" s="95"/>
      <c r="J180" s="94">
        <f t="shared" si="31"/>
        <v>0</v>
      </c>
      <c r="K180" s="94"/>
      <c r="L180" s="96">
        <f t="shared" si="32"/>
        <v>0</v>
      </c>
      <c r="M180" s="71">
        <f t="shared" si="27"/>
        <v>1</v>
      </c>
      <c r="N180" s="71">
        <f t="shared" si="28"/>
        <v>1</v>
      </c>
      <c r="O180" s="71">
        <f t="shared" si="29"/>
        <v>1</v>
      </c>
      <c r="P180" s="71">
        <f t="shared" si="33"/>
        <v>1</v>
      </c>
      <c r="Q180" s="71"/>
      <c r="R180" s="71">
        <f t="shared" si="34"/>
        <v>0</v>
      </c>
      <c r="S180" s="71">
        <f t="shared" si="35"/>
        <v>0</v>
      </c>
      <c r="T180" s="70">
        <f t="shared" si="36"/>
        <v>0</v>
      </c>
      <c r="U180" s="71"/>
      <c r="V180" s="97"/>
      <c r="W180" s="72"/>
      <c r="X180" s="72"/>
      <c r="Y180" s="72"/>
      <c r="Z180" s="72"/>
      <c r="AA180" s="72"/>
      <c r="AB180" s="72"/>
      <c r="AC180" s="72"/>
      <c r="AD180" s="72"/>
    </row>
    <row r="181" spans="1:30" s="73" customFormat="1" ht="14.25" x14ac:dyDescent="0.25">
      <c r="A181" s="89">
        <v>170</v>
      </c>
      <c r="B181" s="90" t="s">
        <v>979</v>
      </c>
      <c r="C181" s="90" t="s">
        <v>476</v>
      </c>
      <c r="D181" s="90">
        <v>280</v>
      </c>
      <c r="E181" s="91"/>
      <c r="F181" s="92"/>
      <c r="G181" s="93"/>
      <c r="H181" s="94">
        <f t="shared" si="30"/>
        <v>0</v>
      </c>
      <c r="I181" s="95"/>
      <c r="J181" s="94">
        <f t="shared" si="31"/>
        <v>0</v>
      </c>
      <c r="K181" s="94"/>
      <c r="L181" s="96">
        <f t="shared" si="32"/>
        <v>0</v>
      </c>
      <c r="M181" s="71">
        <f t="shared" si="27"/>
        <v>1</v>
      </c>
      <c r="N181" s="71">
        <f t="shared" si="28"/>
        <v>1</v>
      </c>
      <c r="O181" s="71">
        <f t="shared" si="29"/>
        <v>1</v>
      </c>
      <c r="P181" s="71">
        <f t="shared" si="33"/>
        <v>1</v>
      </c>
      <c r="Q181" s="71"/>
      <c r="R181" s="71">
        <f t="shared" si="34"/>
        <v>0</v>
      </c>
      <c r="S181" s="71">
        <f t="shared" si="35"/>
        <v>0</v>
      </c>
      <c r="T181" s="70">
        <f t="shared" si="36"/>
        <v>0</v>
      </c>
      <c r="U181" s="71"/>
      <c r="V181" s="97"/>
      <c r="W181" s="72"/>
      <c r="X181" s="72"/>
      <c r="Y181" s="72"/>
      <c r="Z181" s="72"/>
      <c r="AA181" s="72"/>
      <c r="AB181" s="72"/>
      <c r="AC181" s="72"/>
      <c r="AD181" s="72"/>
    </row>
    <row r="182" spans="1:30" s="73" customFormat="1" ht="14.25" x14ac:dyDescent="0.25">
      <c r="A182" s="89">
        <v>171</v>
      </c>
      <c r="B182" s="90" t="s">
        <v>980</v>
      </c>
      <c r="C182" s="90" t="s">
        <v>476</v>
      </c>
      <c r="D182" s="90">
        <v>300</v>
      </c>
      <c r="E182" s="91"/>
      <c r="F182" s="92"/>
      <c r="G182" s="93"/>
      <c r="H182" s="94">
        <f t="shared" si="30"/>
        <v>0</v>
      </c>
      <c r="I182" s="95"/>
      <c r="J182" s="94">
        <f t="shared" si="31"/>
        <v>0</v>
      </c>
      <c r="K182" s="94"/>
      <c r="L182" s="96">
        <f t="shared" si="32"/>
        <v>0</v>
      </c>
      <c r="M182" s="71">
        <f t="shared" si="27"/>
        <v>1</v>
      </c>
      <c r="N182" s="71">
        <f t="shared" si="28"/>
        <v>1</v>
      </c>
      <c r="O182" s="71">
        <f t="shared" si="29"/>
        <v>1</v>
      </c>
      <c r="P182" s="71">
        <f t="shared" si="33"/>
        <v>1</v>
      </c>
      <c r="Q182" s="71"/>
      <c r="R182" s="71">
        <f t="shared" si="34"/>
        <v>0</v>
      </c>
      <c r="S182" s="71">
        <f t="shared" si="35"/>
        <v>0</v>
      </c>
      <c r="T182" s="70">
        <f t="shared" si="36"/>
        <v>0</v>
      </c>
      <c r="U182" s="71"/>
      <c r="V182" s="97"/>
      <c r="W182" s="72"/>
      <c r="X182" s="72"/>
      <c r="Y182" s="72"/>
      <c r="Z182" s="72"/>
      <c r="AA182" s="72"/>
      <c r="AB182" s="72"/>
      <c r="AC182" s="72"/>
      <c r="AD182" s="72"/>
    </row>
    <row r="183" spans="1:30" s="73" customFormat="1" ht="14.25" x14ac:dyDescent="0.25">
      <c r="A183" s="89">
        <v>172</v>
      </c>
      <c r="B183" s="90" t="s">
        <v>981</v>
      </c>
      <c r="C183" s="90" t="s">
        <v>476</v>
      </c>
      <c r="D183" s="90">
        <v>2400</v>
      </c>
      <c r="E183" s="91"/>
      <c r="F183" s="92"/>
      <c r="G183" s="93"/>
      <c r="H183" s="94">
        <f t="shared" si="30"/>
        <v>0</v>
      </c>
      <c r="I183" s="95"/>
      <c r="J183" s="94">
        <f t="shared" si="31"/>
        <v>0</v>
      </c>
      <c r="K183" s="94"/>
      <c r="L183" s="96">
        <f t="shared" si="32"/>
        <v>0</v>
      </c>
      <c r="M183" s="71">
        <f t="shared" si="27"/>
        <v>1</v>
      </c>
      <c r="N183" s="71">
        <f t="shared" si="28"/>
        <v>1</v>
      </c>
      <c r="O183" s="71">
        <f t="shared" si="29"/>
        <v>1</v>
      </c>
      <c r="P183" s="71">
        <f t="shared" si="33"/>
        <v>1</v>
      </c>
      <c r="Q183" s="71"/>
      <c r="R183" s="71">
        <f t="shared" si="34"/>
        <v>0</v>
      </c>
      <c r="S183" s="71">
        <f t="shared" si="35"/>
        <v>0</v>
      </c>
      <c r="T183" s="70">
        <f t="shared" si="36"/>
        <v>0</v>
      </c>
      <c r="U183" s="71"/>
      <c r="V183" s="97"/>
      <c r="W183" s="72"/>
      <c r="X183" s="72"/>
      <c r="Y183" s="72"/>
      <c r="Z183" s="72"/>
      <c r="AA183" s="72"/>
      <c r="AB183" s="72"/>
      <c r="AC183" s="72"/>
      <c r="AD183" s="72"/>
    </row>
    <row r="184" spans="1:30" s="73" customFormat="1" ht="14.25" x14ac:dyDescent="0.25">
      <c r="A184" s="89">
        <v>173</v>
      </c>
      <c r="B184" s="90" t="s">
        <v>982</v>
      </c>
      <c r="C184" s="90" t="s">
        <v>476</v>
      </c>
      <c r="D184" s="90">
        <v>2500</v>
      </c>
      <c r="E184" s="91"/>
      <c r="F184" s="92"/>
      <c r="G184" s="93"/>
      <c r="H184" s="94">
        <f t="shared" si="30"/>
        <v>0</v>
      </c>
      <c r="I184" s="95"/>
      <c r="J184" s="94">
        <f t="shared" si="31"/>
        <v>0</v>
      </c>
      <c r="K184" s="94"/>
      <c r="L184" s="96">
        <f t="shared" si="32"/>
        <v>0</v>
      </c>
      <c r="M184" s="71">
        <f t="shared" si="27"/>
        <v>1</v>
      </c>
      <c r="N184" s="71">
        <f t="shared" si="28"/>
        <v>1</v>
      </c>
      <c r="O184" s="71">
        <f t="shared" si="29"/>
        <v>1</v>
      </c>
      <c r="P184" s="71">
        <f t="shared" si="33"/>
        <v>1</v>
      </c>
      <c r="Q184" s="71"/>
      <c r="R184" s="71">
        <f t="shared" si="34"/>
        <v>0</v>
      </c>
      <c r="S184" s="71">
        <f t="shared" si="35"/>
        <v>0</v>
      </c>
      <c r="T184" s="70">
        <f t="shared" si="36"/>
        <v>0</v>
      </c>
      <c r="U184" s="71"/>
      <c r="V184" s="97"/>
      <c r="W184" s="72"/>
      <c r="X184" s="72"/>
      <c r="Y184" s="72"/>
      <c r="Z184" s="72"/>
      <c r="AA184" s="72"/>
      <c r="AB184" s="72"/>
      <c r="AC184" s="72"/>
      <c r="AD184" s="72"/>
    </row>
    <row r="185" spans="1:30" s="73" customFormat="1" ht="14.25" x14ac:dyDescent="0.25">
      <c r="A185" s="89">
        <v>174</v>
      </c>
      <c r="B185" s="90" t="s">
        <v>983</v>
      </c>
      <c r="C185" s="90" t="s">
        <v>476</v>
      </c>
      <c r="D185" s="90">
        <v>250</v>
      </c>
      <c r="E185" s="91"/>
      <c r="F185" s="92"/>
      <c r="G185" s="93"/>
      <c r="H185" s="94">
        <f t="shared" si="30"/>
        <v>0</v>
      </c>
      <c r="I185" s="95"/>
      <c r="J185" s="94">
        <f t="shared" si="31"/>
        <v>0</v>
      </c>
      <c r="K185" s="94"/>
      <c r="L185" s="96">
        <f t="shared" si="32"/>
        <v>0</v>
      </c>
      <c r="M185" s="71">
        <f t="shared" si="27"/>
        <v>1</v>
      </c>
      <c r="N185" s="71">
        <f t="shared" si="28"/>
        <v>1</v>
      </c>
      <c r="O185" s="71">
        <f t="shared" si="29"/>
        <v>1</v>
      </c>
      <c r="P185" s="71">
        <f t="shared" si="33"/>
        <v>1</v>
      </c>
      <c r="Q185" s="71"/>
      <c r="R185" s="71">
        <f t="shared" si="34"/>
        <v>0</v>
      </c>
      <c r="S185" s="71">
        <f t="shared" si="35"/>
        <v>0</v>
      </c>
      <c r="T185" s="70">
        <f t="shared" si="36"/>
        <v>0</v>
      </c>
      <c r="U185" s="71"/>
      <c r="V185" s="97"/>
      <c r="W185" s="72"/>
      <c r="X185" s="72"/>
      <c r="Y185" s="72"/>
      <c r="Z185" s="72"/>
      <c r="AA185" s="72"/>
      <c r="AB185" s="72"/>
      <c r="AC185" s="72"/>
      <c r="AD185" s="72"/>
    </row>
    <row r="186" spans="1:30" s="73" customFormat="1" ht="14.25" x14ac:dyDescent="0.25">
      <c r="A186" s="89">
        <v>175</v>
      </c>
      <c r="B186" s="90" t="s">
        <v>984</v>
      </c>
      <c r="C186" s="90" t="s">
        <v>476</v>
      </c>
      <c r="D186" s="90">
        <v>360</v>
      </c>
      <c r="E186" s="91"/>
      <c r="F186" s="92"/>
      <c r="G186" s="93"/>
      <c r="H186" s="94">
        <f t="shared" si="30"/>
        <v>0</v>
      </c>
      <c r="I186" s="95"/>
      <c r="J186" s="94">
        <f t="shared" si="31"/>
        <v>0</v>
      </c>
      <c r="K186" s="94"/>
      <c r="L186" s="96">
        <f t="shared" si="32"/>
        <v>0</v>
      </c>
      <c r="M186" s="71">
        <f t="shared" si="27"/>
        <v>1</v>
      </c>
      <c r="N186" s="71">
        <f t="shared" si="28"/>
        <v>1</v>
      </c>
      <c r="O186" s="71">
        <f t="shared" si="29"/>
        <v>1</v>
      </c>
      <c r="P186" s="71">
        <f t="shared" si="33"/>
        <v>1</v>
      </c>
      <c r="Q186" s="71"/>
      <c r="R186" s="71">
        <f t="shared" si="34"/>
        <v>0</v>
      </c>
      <c r="S186" s="71">
        <f t="shared" si="35"/>
        <v>0</v>
      </c>
      <c r="T186" s="70">
        <f t="shared" si="36"/>
        <v>0</v>
      </c>
      <c r="U186" s="71"/>
      <c r="V186" s="97"/>
      <c r="W186" s="72"/>
      <c r="X186" s="72"/>
      <c r="Y186" s="72"/>
      <c r="Z186" s="72"/>
      <c r="AA186" s="72"/>
      <c r="AB186" s="72"/>
      <c r="AC186" s="72"/>
      <c r="AD186" s="72"/>
    </row>
    <row r="187" spans="1:30" s="73" customFormat="1" ht="14.25" x14ac:dyDescent="0.25">
      <c r="A187" s="89">
        <v>176</v>
      </c>
      <c r="B187" s="90" t="s">
        <v>985</v>
      </c>
      <c r="C187" s="90" t="s">
        <v>476</v>
      </c>
      <c r="D187" s="90">
        <v>14000</v>
      </c>
      <c r="E187" s="91"/>
      <c r="F187" s="92"/>
      <c r="G187" s="93"/>
      <c r="H187" s="94">
        <f t="shared" si="30"/>
        <v>0</v>
      </c>
      <c r="I187" s="95"/>
      <c r="J187" s="94">
        <f t="shared" si="31"/>
        <v>0</v>
      </c>
      <c r="K187" s="94"/>
      <c r="L187" s="96">
        <f t="shared" si="32"/>
        <v>0</v>
      </c>
      <c r="M187" s="71">
        <f t="shared" si="27"/>
        <v>1</v>
      </c>
      <c r="N187" s="71">
        <f t="shared" si="28"/>
        <v>1</v>
      </c>
      <c r="O187" s="71">
        <f t="shared" si="29"/>
        <v>1</v>
      </c>
      <c r="P187" s="71">
        <f t="shared" si="33"/>
        <v>1</v>
      </c>
      <c r="Q187" s="71"/>
      <c r="R187" s="71">
        <f t="shared" si="34"/>
        <v>0</v>
      </c>
      <c r="S187" s="71">
        <f t="shared" si="35"/>
        <v>0</v>
      </c>
      <c r="T187" s="70">
        <f t="shared" si="36"/>
        <v>0</v>
      </c>
      <c r="U187" s="71"/>
      <c r="V187" s="97"/>
      <c r="W187" s="72"/>
      <c r="X187" s="72"/>
      <c r="Y187" s="72"/>
      <c r="Z187" s="72"/>
      <c r="AA187" s="72"/>
      <c r="AB187" s="72"/>
      <c r="AC187" s="72"/>
      <c r="AD187" s="72"/>
    </row>
    <row r="188" spans="1:30" s="73" customFormat="1" ht="28.5" x14ac:dyDescent="0.25">
      <c r="A188" s="89">
        <v>177</v>
      </c>
      <c r="B188" s="90" t="s">
        <v>986</v>
      </c>
      <c r="C188" s="90" t="s">
        <v>476</v>
      </c>
      <c r="D188" s="90">
        <v>7500</v>
      </c>
      <c r="E188" s="91"/>
      <c r="F188" s="92"/>
      <c r="G188" s="93"/>
      <c r="H188" s="94">
        <f t="shared" si="30"/>
        <v>0</v>
      </c>
      <c r="I188" s="95"/>
      <c r="J188" s="94">
        <f t="shared" si="31"/>
        <v>0</v>
      </c>
      <c r="K188" s="94"/>
      <c r="L188" s="96">
        <f t="shared" si="32"/>
        <v>0</v>
      </c>
      <c r="M188" s="71">
        <f t="shared" si="27"/>
        <v>1</v>
      </c>
      <c r="N188" s="71">
        <f t="shared" si="28"/>
        <v>1</v>
      </c>
      <c r="O188" s="71">
        <f t="shared" si="29"/>
        <v>1</v>
      </c>
      <c r="P188" s="71">
        <f t="shared" si="33"/>
        <v>1</v>
      </c>
      <c r="Q188" s="71"/>
      <c r="R188" s="71">
        <f t="shared" si="34"/>
        <v>0</v>
      </c>
      <c r="S188" s="71">
        <f t="shared" si="35"/>
        <v>0</v>
      </c>
      <c r="T188" s="70">
        <f t="shared" si="36"/>
        <v>0</v>
      </c>
      <c r="U188" s="71"/>
      <c r="V188" s="97"/>
      <c r="W188" s="72"/>
      <c r="X188" s="72"/>
      <c r="Y188" s="72"/>
      <c r="Z188" s="72"/>
      <c r="AA188" s="72"/>
      <c r="AB188" s="72"/>
      <c r="AC188" s="72"/>
      <c r="AD188" s="72"/>
    </row>
    <row r="189" spans="1:30" s="73" customFormat="1" ht="28.5" x14ac:dyDescent="0.25">
      <c r="A189" s="89">
        <v>178</v>
      </c>
      <c r="B189" s="90" t="s">
        <v>987</v>
      </c>
      <c r="C189" s="90" t="s">
        <v>476</v>
      </c>
      <c r="D189" s="90">
        <v>600</v>
      </c>
      <c r="E189" s="91"/>
      <c r="F189" s="92"/>
      <c r="G189" s="93"/>
      <c r="H189" s="94">
        <f t="shared" si="30"/>
        <v>0</v>
      </c>
      <c r="I189" s="95"/>
      <c r="J189" s="94">
        <f t="shared" si="31"/>
        <v>0</v>
      </c>
      <c r="K189" s="94"/>
      <c r="L189" s="96">
        <f t="shared" si="32"/>
        <v>0</v>
      </c>
      <c r="M189" s="71">
        <f t="shared" si="27"/>
        <v>1</v>
      </c>
      <c r="N189" s="71">
        <f t="shared" si="28"/>
        <v>1</v>
      </c>
      <c r="O189" s="71">
        <f t="shared" si="29"/>
        <v>1</v>
      </c>
      <c r="P189" s="71">
        <f t="shared" si="33"/>
        <v>1</v>
      </c>
      <c r="Q189" s="71"/>
      <c r="R189" s="71">
        <f t="shared" si="34"/>
        <v>0</v>
      </c>
      <c r="S189" s="71">
        <f t="shared" si="35"/>
        <v>0</v>
      </c>
      <c r="T189" s="70">
        <f t="shared" si="36"/>
        <v>0</v>
      </c>
      <c r="U189" s="71"/>
      <c r="V189" s="97"/>
      <c r="W189" s="72"/>
      <c r="X189" s="72"/>
      <c r="Y189" s="72"/>
      <c r="Z189" s="72"/>
      <c r="AA189" s="72"/>
      <c r="AB189" s="72"/>
      <c r="AC189" s="72"/>
      <c r="AD189" s="72"/>
    </row>
    <row r="190" spans="1:30" s="73" customFormat="1" ht="14.25" x14ac:dyDescent="0.25">
      <c r="A190" s="89">
        <v>179</v>
      </c>
      <c r="B190" s="90" t="s">
        <v>988</v>
      </c>
      <c r="C190" s="90" t="s">
        <v>505</v>
      </c>
      <c r="D190" s="90">
        <v>200</v>
      </c>
      <c r="E190" s="91"/>
      <c r="F190" s="92"/>
      <c r="G190" s="93"/>
      <c r="H190" s="94">
        <f t="shared" si="30"/>
        <v>0</v>
      </c>
      <c r="I190" s="95"/>
      <c r="J190" s="94">
        <f t="shared" si="31"/>
        <v>0</v>
      </c>
      <c r="K190" s="94"/>
      <c r="L190" s="96">
        <f t="shared" si="32"/>
        <v>0</v>
      </c>
      <c r="M190" s="71">
        <f t="shared" si="27"/>
        <v>1</v>
      </c>
      <c r="N190" s="71">
        <f t="shared" si="28"/>
        <v>1</v>
      </c>
      <c r="O190" s="71">
        <f t="shared" si="29"/>
        <v>1</v>
      </c>
      <c r="P190" s="71">
        <f t="shared" si="33"/>
        <v>1</v>
      </c>
      <c r="Q190" s="71"/>
      <c r="R190" s="71">
        <f t="shared" si="34"/>
        <v>0</v>
      </c>
      <c r="S190" s="71">
        <f t="shared" si="35"/>
        <v>0</v>
      </c>
      <c r="T190" s="70">
        <f t="shared" si="36"/>
        <v>0</v>
      </c>
      <c r="U190" s="71"/>
      <c r="V190" s="97"/>
      <c r="W190" s="72"/>
      <c r="X190" s="72"/>
      <c r="Y190" s="72"/>
      <c r="Z190" s="72"/>
      <c r="AA190" s="72"/>
      <c r="AB190" s="72"/>
      <c r="AC190" s="72"/>
      <c r="AD190" s="72"/>
    </row>
    <row r="191" spans="1:30" s="73" customFormat="1" ht="14.25" x14ac:dyDescent="0.25">
      <c r="A191" s="89">
        <v>180</v>
      </c>
      <c r="B191" s="90" t="s">
        <v>989</v>
      </c>
      <c r="C191" s="90" t="s">
        <v>476</v>
      </c>
      <c r="D191" s="90">
        <v>300</v>
      </c>
      <c r="E191" s="91"/>
      <c r="F191" s="92"/>
      <c r="G191" s="93"/>
      <c r="H191" s="94">
        <f t="shared" si="30"/>
        <v>0</v>
      </c>
      <c r="I191" s="95"/>
      <c r="J191" s="94">
        <f t="shared" si="31"/>
        <v>0</v>
      </c>
      <c r="K191" s="94"/>
      <c r="L191" s="96">
        <f t="shared" si="32"/>
        <v>0</v>
      </c>
      <c r="M191" s="71">
        <f t="shared" si="27"/>
        <v>1</v>
      </c>
      <c r="N191" s="71">
        <f t="shared" si="28"/>
        <v>1</v>
      </c>
      <c r="O191" s="71">
        <f t="shared" si="29"/>
        <v>1</v>
      </c>
      <c r="P191" s="71">
        <f t="shared" si="33"/>
        <v>1</v>
      </c>
      <c r="Q191" s="71"/>
      <c r="R191" s="71">
        <f t="shared" si="34"/>
        <v>0</v>
      </c>
      <c r="S191" s="71">
        <f t="shared" si="35"/>
        <v>0</v>
      </c>
      <c r="T191" s="70">
        <f t="shared" si="36"/>
        <v>0</v>
      </c>
      <c r="U191" s="71"/>
      <c r="V191" s="97"/>
      <c r="W191" s="72"/>
      <c r="X191" s="72"/>
      <c r="Y191" s="72"/>
      <c r="Z191" s="72"/>
      <c r="AA191" s="72"/>
      <c r="AB191" s="72"/>
      <c r="AC191" s="72"/>
      <c r="AD191" s="72"/>
    </row>
    <row r="192" spans="1:30" s="73" customFormat="1" ht="14.25" x14ac:dyDescent="0.25">
      <c r="A192" s="89">
        <v>181</v>
      </c>
      <c r="B192" s="90" t="s">
        <v>990</v>
      </c>
      <c r="C192" s="90" t="s">
        <v>476</v>
      </c>
      <c r="D192" s="90">
        <v>2000</v>
      </c>
      <c r="E192" s="91"/>
      <c r="F192" s="92"/>
      <c r="G192" s="93"/>
      <c r="H192" s="94">
        <f t="shared" si="30"/>
        <v>0</v>
      </c>
      <c r="I192" s="95"/>
      <c r="J192" s="94">
        <f t="shared" si="31"/>
        <v>0</v>
      </c>
      <c r="K192" s="94"/>
      <c r="L192" s="96">
        <f t="shared" si="32"/>
        <v>0</v>
      </c>
      <c r="M192" s="71">
        <f t="shared" si="27"/>
        <v>1</v>
      </c>
      <c r="N192" s="71">
        <f t="shared" si="28"/>
        <v>1</v>
      </c>
      <c r="O192" s="71">
        <f t="shared" si="29"/>
        <v>1</v>
      </c>
      <c r="P192" s="71">
        <f t="shared" si="33"/>
        <v>1</v>
      </c>
      <c r="Q192" s="71"/>
      <c r="R192" s="71">
        <f t="shared" si="34"/>
        <v>0</v>
      </c>
      <c r="S192" s="71">
        <f t="shared" si="35"/>
        <v>0</v>
      </c>
      <c r="T192" s="70">
        <f t="shared" si="36"/>
        <v>0</v>
      </c>
      <c r="U192" s="71"/>
      <c r="V192" s="97"/>
      <c r="W192" s="72"/>
      <c r="X192" s="72"/>
      <c r="Y192" s="72"/>
      <c r="Z192" s="72"/>
      <c r="AA192" s="72"/>
      <c r="AB192" s="72"/>
      <c r="AC192" s="72"/>
      <c r="AD192" s="72"/>
    </row>
    <row r="193" spans="1:30" s="73" customFormat="1" ht="14.25" x14ac:dyDescent="0.25">
      <c r="A193" s="89">
        <v>182</v>
      </c>
      <c r="B193" s="90" t="s">
        <v>991</v>
      </c>
      <c r="C193" s="90" t="s">
        <v>487</v>
      </c>
      <c r="D193" s="90">
        <v>1</v>
      </c>
      <c r="E193" s="91"/>
      <c r="F193" s="92"/>
      <c r="G193" s="93"/>
      <c r="H193" s="94">
        <f t="shared" si="30"/>
        <v>0</v>
      </c>
      <c r="I193" s="95"/>
      <c r="J193" s="94">
        <f t="shared" si="31"/>
        <v>0</v>
      </c>
      <c r="K193" s="94"/>
      <c r="L193" s="96">
        <f t="shared" si="32"/>
        <v>0</v>
      </c>
      <c r="M193" s="71">
        <f t="shared" si="27"/>
        <v>1</v>
      </c>
      <c r="N193" s="71">
        <f t="shared" si="28"/>
        <v>1</v>
      </c>
      <c r="O193" s="71">
        <f t="shared" si="29"/>
        <v>1</v>
      </c>
      <c r="P193" s="71">
        <f t="shared" si="33"/>
        <v>1</v>
      </c>
      <c r="Q193" s="71"/>
      <c r="R193" s="71">
        <f t="shared" si="34"/>
        <v>0</v>
      </c>
      <c r="S193" s="71">
        <f t="shared" si="35"/>
        <v>0</v>
      </c>
      <c r="T193" s="70">
        <f t="shared" si="36"/>
        <v>0</v>
      </c>
      <c r="U193" s="71"/>
      <c r="V193" s="97"/>
      <c r="W193" s="72"/>
      <c r="X193" s="72"/>
      <c r="Y193" s="72"/>
      <c r="Z193" s="72"/>
      <c r="AA193" s="72"/>
      <c r="AB193" s="72"/>
      <c r="AC193" s="72"/>
      <c r="AD193" s="72"/>
    </row>
    <row r="194" spans="1:30" s="73" customFormat="1" ht="14.25" x14ac:dyDescent="0.25">
      <c r="A194" s="89">
        <v>183</v>
      </c>
      <c r="B194" s="90" t="s">
        <v>992</v>
      </c>
      <c r="C194" s="90" t="s">
        <v>505</v>
      </c>
      <c r="D194" s="90">
        <v>5</v>
      </c>
      <c r="E194" s="91"/>
      <c r="F194" s="92"/>
      <c r="G194" s="93"/>
      <c r="H194" s="94">
        <f t="shared" si="30"/>
        <v>0</v>
      </c>
      <c r="I194" s="95"/>
      <c r="J194" s="94">
        <f t="shared" si="31"/>
        <v>0</v>
      </c>
      <c r="K194" s="94"/>
      <c r="L194" s="96">
        <f t="shared" si="32"/>
        <v>0</v>
      </c>
      <c r="M194" s="71">
        <f t="shared" si="27"/>
        <v>1</v>
      </c>
      <c r="N194" s="71">
        <f t="shared" si="28"/>
        <v>1</v>
      </c>
      <c r="O194" s="71">
        <f t="shared" si="29"/>
        <v>1</v>
      </c>
      <c r="P194" s="71">
        <f t="shared" si="33"/>
        <v>1</v>
      </c>
      <c r="Q194" s="71"/>
      <c r="R194" s="71">
        <f t="shared" si="34"/>
        <v>0</v>
      </c>
      <c r="S194" s="71">
        <f t="shared" si="35"/>
        <v>0</v>
      </c>
      <c r="T194" s="70">
        <f t="shared" si="36"/>
        <v>0</v>
      </c>
      <c r="U194" s="71"/>
      <c r="V194" s="97"/>
      <c r="W194" s="72"/>
      <c r="X194" s="72"/>
      <c r="Y194" s="72"/>
      <c r="Z194" s="72"/>
      <c r="AA194" s="72"/>
      <c r="AB194" s="72"/>
      <c r="AC194" s="72"/>
      <c r="AD194" s="72"/>
    </row>
    <row r="195" spans="1:30" s="73" customFormat="1" ht="14.25" x14ac:dyDescent="0.25">
      <c r="A195" s="89">
        <v>184</v>
      </c>
      <c r="B195" s="90" t="s">
        <v>993</v>
      </c>
      <c r="C195" s="90" t="s">
        <v>476</v>
      </c>
      <c r="D195" s="90">
        <v>400</v>
      </c>
      <c r="E195" s="91"/>
      <c r="F195" s="92"/>
      <c r="G195" s="93"/>
      <c r="H195" s="94">
        <f t="shared" si="30"/>
        <v>0</v>
      </c>
      <c r="I195" s="95"/>
      <c r="J195" s="94">
        <f t="shared" si="31"/>
        <v>0</v>
      </c>
      <c r="K195" s="94"/>
      <c r="L195" s="96">
        <f t="shared" si="32"/>
        <v>0</v>
      </c>
      <c r="M195" s="71">
        <f t="shared" si="27"/>
        <v>1</v>
      </c>
      <c r="N195" s="71">
        <f t="shared" si="28"/>
        <v>1</v>
      </c>
      <c r="O195" s="71">
        <f t="shared" si="29"/>
        <v>1</v>
      </c>
      <c r="P195" s="71">
        <f t="shared" si="33"/>
        <v>1</v>
      </c>
      <c r="Q195" s="71"/>
      <c r="R195" s="71">
        <f t="shared" si="34"/>
        <v>0</v>
      </c>
      <c r="S195" s="71">
        <f t="shared" si="35"/>
        <v>0</v>
      </c>
      <c r="T195" s="70">
        <f t="shared" si="36"/>
        <v>0</v>
      </c>
      <c r="U195" s="71"/>
      <c r="V195" s="97"/>
      <c r="W195" s="72"/>
      <c r="X195" s="72"/>
      <c r="Y195" s="72"/>
      <c r="Z195" s="72"/>
      <c r="AA195" s="72"/>
      <c r="AB195" s="72"/>
      <c r="AC195" s="72"/>
      <c r="AD195" s="72"/>
    </row>
    <row r="196" spans="1:30" s="73" customFormat="1" ht="14.25" x14ac:dyDescent="0.25">
      <c r="A196" s="89">
        <v>185</v>
      </c>
      <c r="B196" s="90" t="s">
        <v>994</v>
      </c>
      <c r="C196" s="90" t="s">
        <v>476</v>
      </c>
      <c r="D196" s="90">
        <v>1200</v>
      </c>
      <c r="E196" s="91"/>
      <c r="F196" s="92"/>
      <c r="G196" s="93"/>
      <c r="H196" s="94">
        <f t="shared" si="30"/>
        <v>0</v>
      </c>
      <c r="I196" s="95"/>
      <c r="J196" s="94">
        <f t="shared" si="31"/>
        <v>0</v>
      </c>
      <c r="K196" s="94"/>
      <c r="L196" s="96">
        <f t="shared" si="32"/>
        <v>0</v>
      </c>
      <c r="M196" s="71">
        <f t="shared" si="27"/>
        <v>1</v>
      </c>
      <c r="N196" s="71">
        <f t="shared" si="28"/>
        <v>1</v>
      </c>
      <c r="O196" s="71">
        <f t="shared" si="29"/>
        <v>1</v>
      </c>
      <c r="P196" s="71">
        <f t="shared" si="33"/>
        <v>1</v>
      </c>
      <c r="Q196" s="71"/>
      <c r="R196" s="71">
        <f t="shared" si="34"/>
        <v>0</v>
      </c>
      <c r="S196" s="71">
        <f t="shared" si="35"/>
        <v>0</v>
      </c>
      <c r="T196" s="70">
        <f t="shared" si="36"/>
        <v>0</v>
      </c>
      <c r="U196" s="71"/>
      <c r="V196" s="97"/>
      <c r="W196" s="72"/>
      <c r="X196" s="72"/>
      <c r="Y196" s="72"/>
      <c r="Z196" s="72"/>
      <c r="AA196" s="72"/>
      <c r="AB196" s="72"/>
      <c r="AC196" s="72"/>
      <c r="AD196" s="72"/>
    </row>
    <row r="197" spans="1:30" s="73" customFormat="1" ht="14.25" x14ac:dyDescent="0.25">
      <c r="A197" s="89">
        <v>186</v>
      </c>
      <c r="B197" s="90" t="s">
        <v>995</v>
      </c>
      <c r="C197" s="90" t="s">
        <v>476</v>
      </c>
      <c r="D197" s="90">
        <v>6000</v>
      </c>
      <c r="E197" s="91"/>
      <c r="F197" s="92"/>
      <c r="G197" s="93"/>
      <c r="H197" s="94">
        <f t="shared" si="30"/>
        <v>0</v>
      </c>
      <c r="I197" s="95"/>
      <c r="J197" s="94">
        <f t="shared" si="31"/>
        <v>0</v>
      </c>
      <c r="K197" s="94"/>
      <c r="L197" s="96">
        <f t="shared" si="32"/>
        <v>0</v>
      </c>
      <c r="M197" s="71">
        <f t="shared" si="27"/>
        <v>1</v>
      </c>
      <c r="N197" s="71">
        <f t="shared" si="28"/>
        <v>1</v>
      </c>
      <c r="O197" s="71">
        <f t="shared" si="29"/>
        <v>1</v>
      </c>
      <c r="P197" s="71">
        <f t="shared" si="33"/>
        <v>1</v>
      </c>
      <c r="Q197" s="71"/>
      <c r="R197" s="71">
        <f t="shared" si="34"/>
        <v>0</v>
      </c>
      <c r="S197" s="71">
        <f t="shared" si="35"/>
        <v>0</v>
      </c>
      <c r="T197" s="70">
        <f t="shared" si="36"/>
        <v>0</v>
      </c>
      <c r="U197" s="71"/>
      <c r="V197" s="97"/>
      <c r="W197" s="72"/>
      <c r="X197" s="72"/>
      <c r="Y197" s="72"/>
      <c r="Z197" s="72"/>
      <c r="AA197" s="72"/>
      <c r="AB197" s="72"/>
      <c r="AC197" s="72"/>
      <c r="AD197" s="72"/>
    </row>
    <row r="198" spans="1:30" s="73" customFormat="1" ht="14.25" x14ac:dyDescent="0.25">
      <c r="A198" s="89">
        <v>187</v>
      </c>
      <c r="B198" s="90" t="s">
        <v>996</v>
      </c>
      <c r="C198" s="90" t="s">
        <v>476</v>
      </c>
      <c r="D198" s="90">
        <v>100</v>
      </c>
      <c r="E198" s="91"/>
      <c r="F198" s="92"/>
      <c r="G198" s="93"/>
      <c r="H198" s="94">
        <f t="shared" si="30"/>
        <v>0</v>
      </c>
      <c r="I198" s="95"/>
      <c r="J198" s="94">
        <f t="shared" si="31"/>
        <v>0</v>
      </c>
      <c r="K198" s="94"/>
      <c r="L198" s="96">
        <f t="shared" si="32"/>
        <v>0</v>
      </c>
      <c r="M198" s="71">
        <f t="shared" si="27"/>
        <v>1</v>
      </c>
      <c r="N198" s="71">
        <f t="shared" si="28"/>
        <v>1</v>
      </c>
      <c r="O198" s="71">
        <f t="shared" si="29"/>
        <v>1</v>
      </c>
      <c r="P198" s="71">
        <f t="shared" si="33"/>
        <v>1</v>
      </c>
      <c r="Q198" s="71"/>
      <c r="R198" s="71">
        <f t="shared" si="34"/>
        <v>0</v>
      </c>
      <c r="S198" s="71">
        <f t="shared" si="35"/>
        <v>0</v>
      </c>
      <c r="T198" s="70">
        <f t="shared" si="36"/>
        <v>0</v>
      </c>
      <c r="U198" s="71"/>
      <c r="V198" s="97"/>
      <c r="W198" s="72"/>
      <c r="X198" s="72"/>
      <c r="Y198" s="72"/>
      <c r="Z198" s="72"/>
      <c r="AA198" s="72"/>
      <c r="AB198" s="72"/>
      <c r="AC198" s="72"/>
      <c r="AD198" s="72"/>
    </row>
    <row r="199" spans="1:30" s="73" customFormat="1" ht="28.5" x14ac:dyDescent="0.25">
      <c r="A199" s="89">
        <v>188</v>
      </c>
      <c r="B199" s="90" t="s">
        <v>997</v>
      </c>
      <c r="C199" s="90" t="s">
        <v>476</v>
      </c>
      <c r="D199" s="90">
        <v>2700</v>
      </c>
      <c r="E199" s="91"/>
      <c r="F199" s="92"/>
      <c r="G199" s="93"/>
      <c r="H199" s="94">
        <f t="shared" si="30"/>
        <v>0</v>
      </c>
      <c r="I199" s="95"/>
      <c r="J199" s="94">
        <f t="shared" si="31"/>
        <v>0</v>
      </c>
      <c r="K199" s="94"/>
      <c r="L199" s="96">
        <f t="shared" si="32"/>
        <v>0</v>
      </c>
      <c r="M199" s="71">
        <f t="shared" si="27"/>
        <v>1</v>
      </c>
      <c r="N199" s="71">
        <f t="shared" si="28"/>
        <v>1</v>
      </c>
      <c r="O199" s="71">
        <f t="shared" si="29"/>
        <v>1</v>
      </c>
      <c r="P199" s="71">
        <f t="shared" si="33"/>
        <v>1</v>
      </c>
      <c r="Q199" s="71"/>
      <c r="R199" s="71">
        <f t="shared" si="34"/>
        <v>0</v>
      </c>
      <c r="S199" s="71">
        <f t="shared" si="35"/>
        <v>0</v>
      </c>
      <c r="T199" s="70">
        <f t="shared" si="36"/>
        <v>0</v>
      </c>
      <c r="U199" s="71"/>
      <c r="V199" s="97"/>
      <c r="W199" s="72"/>
      <c r="X199" s="72"/>
      <c r="Y199" s="72"/>
      <c r="Z199" s="72"/>
      <c r="AA199" s="72"/>
      <c r="AB199" s="72"/>
      <c r="AC199" s="72"/>
      <c r="AD199" s="72"/>
    </row>
    <row r="200" spans="1:30" s="73" customFormat="1" ht="14.25" x14ac:dyDescent="0.25">
      <c r="A200" s="89">
        <v>189</v>
      </c>
      <c r="B200" s="90" t="s">
        <v>998</v>
      </c>
      <c r="C200" s="90" t="s">
        <v>476</v>
      </c>
      <c r="D200" s="90">
        <v>150</v>
      </c>
      <c r="E200" s="91"/>
      <c r="F200" s="92"/>
      <c r="G200" s="93"/>
      <c r="H200" s="94">
        <f t="shared" si="30"/>
        <v>0</v>
      </c>
      <c r="I200" s="95"/>
      <c r="J200" s="94">
        <f t="shared" si="31"/>
        <v>0</v>
      </c>
      <c r="K200" s="94"/>
      <c r="L200" s="96">
        <f t="shared" si="32"/>
        <v>0</v>
      </c>
      <c r="M200" s="71">
        <f t="shared" si="27"/>
        <v>1</v>
      </c>
      <c r="N200" s="71">
        <f t="shared" si="28"/>
        <v>1</v>
      </c>
      <c r="O200" s="71">
        <f t="shared" si="29"/>
        <v>1</v>
      </c>
      <c r="P200" s="71">
        <f t="shared" si="33"/>
        <v>1</v>
      </c>
      <c r="Q200" s="71"/>
      <c r="R200" s="71">
        <f t="shared" si="34"/>
        <v>0</v>
      </c>
      <c r="S200" s="71">
        <f t="shared" si="35"/>
        <v>0</v>
      </c>
      <c r="T200" s="70">
        <f t="shared" si="36"/>
        <v>0</v>
      </c>
      <c r="U200" s="71"/>
      <c r="V200" s="97"/>
      <c r="W200" s="72"/>
      <c r="X200" s="72"/>
      <c r="Y200" s="72"/>
      <c r="Z200" s="72"/>
      <c r="AA200" s="72"/>
      <c r="AB200" s="72"/>
      <c r="AC200" s="72"/>
      <c r="AD200" s="72"/>
    </row>
    <row r="201" spans="1:30" s="73" customFormat="1" ht="14.25" x14ac:dyDescent="0.25">
      <c r="A201" s="89">
        <v>190</v>
      </c>
      <c r="B201" s="90" t="s">
        <v>999</v>
      </c>
      <c r="C201" s="90" t="s">
        <v>505</v>
      </c>
      <c r="D201" s="90">
        <v>50</v>
      </c>
      <c r="E201" s="91"/>
      <c r="F201" s="92"/>
      <c r="G201" s="93"/>
      <c r="H201" s="94">
        <f t="shared" si="30"/>
        <v>0</v>
      </c>
      <c r="I201" s="95"/>
      <c r="J201" s="94">
        <f t="shared" si="31"/>
        <v>0</v>
      </c>
      <c r="K201" s="94"/>
      <c r="L201" s="96">
        <f t="shared" si="32"/>
        <v>0</v>
      </c>
      <c r="M201" s="71">
        <f t="shared" si="27"/>
        <v>1</v>
      </c>
      <c r="N201" s="71">
        <f t="shared" si="28"/>
        <v>1</v>
      </c>
      <c r="O201" s="71">
        <f t="shared" si="29"/>
        <v>1</v>
      </c>
      <c r="P201" s="71">
        <f t="shared" si="33"/>
        <v>1</v>
      </c>
      <c r="Q201" s="71"/>
      <c r="R201" s="71">
        <f t="shared" si="34"/>
        <v>0</v>
      </c>
      <c r="S201" s="71">
        <f t="shared" si="35"/>
        <v>0</v>
      </c>
      <c r="T201" s="70">
        <f t="shared" si="36"/>
        <v>0</v>
      </c>
      <c r="U201" s="71"/>
      <c r="V201" s="97"/>
      <c r="W201" s="72"/>
      <c r="X201" s="72"/>
      <c r="Y201" s="72"/>
      <c r="Z201" s="72"/>
      <c r="AA201" s="72"/>
      <c r="AB201" s="72"/>
      <c r="AC201" s="72"/>
      <c r="AD201" s="72"/>
    </row>
    <row r="202" spans="1:30" s="73" customFormat="1" ht="14.25" x14ac:dyDescent="0.25">
      <c r="A202" s="89">
        <v>191</v>
      </c>
      <c r="B202" s="90" t="s">
        <v>1000</v>
      </c>
      <c r="C202" s="90" t="s">
        <v>476</v>
      </c>
      <c r="D202" s="90">
        <v>2400</v>
      </c>
      <c r="E202" s="91"/>
      <c r="F202" s="92"/>
      <c r="G202" s="93"/>
      <c r="H202" s="94">
        <f t="shared" si="30"/>
        <v>0</v>
      </c>
      <c r="I202" s="95"/>
      <c r="J202" s="94">
        <f t="shared" si="31"/>
        <v>0</v>
      </c>
      <c r="K202" s="94"/>
      <c r="L202" s="96">
        <f t="shared" si="32"/>
        <v>0</v>
      </c>
      <c r="M202" s="71">
        <f t="shared" si="27"/>
        <v>1</v>
      </c>
      <c r="N202" s="71">
        <f t="shared" si="28"/>
        <v>1</v>
      </c>
      <c r="O202" s="71">
        <f t="shared" si="29"/>
        <v>1</v>
      </c>
      <c r="P202" s="71">
        <f t="shared" si="33"/>
        <v>1</v>
      </c>
      <c r="Q202" s="71"/>
      <c r="R202" s="71">
        <f t="shared" si="34"/>
        <v>0</v>
      </c>
      <c r="S202" s="71">
        <f t="shared" si="35"/>
        <v>0</v>
      </c>
      <c r="T202" s="70">
        <f t="shared" si="36"/>
        <v>0</v>
      </c>
      <c r="U202" s="71"/>
      <c r="V202" s="97"/>
      <c r="W202" s="72"/>
      <c r="X202" s="72"/>
      <c r="Y202" s="72"/>
      <c r="Z202" s="72"/>
      <c r="AA202" s="72"/>
      <c r="AB202" s="72"/>
      <c r="AC202" s="72"/>
      <c r="AD202" s="72"/>
    </row>
    <row r="203" spans="1:30" s="73" customFormat="1" ht="14.25" x14ac:dyDescent="0.25">
      <c r="A203" s="89">
        <v>192</v>
      </c>
      <c r="B203" s="90" t="s">
        <v>1001</v>
      </c>
      <c r="C203" s="90" t="s">
        <v>505</v>
      </c>
      <c r="D203" s="90">
        <v>250</v>
      </c>
      <c r="E203" s="91"/>
      <c r="F203" s="92"/>
      <c r="G203" s="93"/>
      <c r="H203" s="94">
        <f t="shared" si="30"/>
        <v>0</v>
      </c>
      <c r="I203" s="95"/>
      <c r="J203" s="94">
        <f t="shared" si="31"/>
        <v>0</v>
      </c>
      <c r="K203" s="94"/>
      <c r="L203" s="96">
        <f t="shared" si="32"/>
        <v>0</v>
      </c>
      <c r="M203" s="71">
        <f t="shared" si="27"/>
        <v>1</v>
      </c>
      <c r="N203" s="71">
        <f t="shared" si="28"/>
        <v>1</v>
      </c>
      <c r="O203" s="71">
        <f t="shared" si="29"/>
        <v>1</v>
      </c>
      <c r="P203" s="71">
        <f t="shared" si="33"/>
        <v>1</v>
      </c>
      <c r="Q203" s="71"/>
      <c r="R203" s="71">
        <f t="shared" si="34"/>
        <v>0</v>
      </c>
      <c r="S203" s="71">
        <f t="shared" si="35"/>
        <v>0</v>
      </c>
      <c r="T203" s="70">
        <f t="shared" si="36"/>
        <v>0</v>
      </c>
      <c r="U203" s="71"/>
      <c r="V203" s="97"/>
      <c r="W203" s="72"/>
      <c r="X203" s="72"/>
      <c r="Y203" s="72"/>
      <c r="Z203" s="72"/>
      <c r="AA203" s="72"/>
      <c r="AB203" s="72"/>
      <c r="AC203" s="72"/>
      <c r="AD203" s="72"/>
    </row>
    <row r="204" spans="1:30" s="73" customFormat="1" ht="14.25" x14ac:dyDescent="0.25">
      <c r="A204" s="89">
        <v>193</v>
      </c>
      <c r="B204" s="90" t="s">
        <v>1002</v>
      </c>
      <c r="C204" s="90" t="s">
        <v>476</v>
      </c>
      <c r="D204" s="90">
        <v>12000</v>
      </c>
      <c r="E204" s="91"/>
      <c r="F204" s="92"/>
      <c r="G204" s="93"/>
      <c r="H204" s="94">
        <f t="shared" si="30"/>
        <v>0</v>
      </c>
      <c r="I204" s="95"/>
      <c r="J204" s="94">
        <f t="shared" si="31"/>
        <v>0</v>
      </c>
      <c r="K204" s="94"/>
      <c r="L204" s="96">
        <f t="shared" si="32"/>
        <v>0</v>
      </c>
      <c r="M204" s="71">
        <f t="shared" si="27"/>
        <v>1</v>
      </c>
      <c r="N204" s="71">
        <f t="shared" si="28"/>
        <v>1</v>
      </c>
      <c r="O204" s="71">
        <f t="shared" si="29"/>
        <v>1</v>
      </c>
      <c r="P204" s="71">
        <f t="shared" si="33"/>
        <v>1</v>
      </c>
      <c r="Q204" s="71"/>
      <c r="R204" s="71">
        <f t="shared" si="34"/>
        <v>0</v>
      </c>
      <c r="S204" s="71">
        <f t="shared" si="35"/>
        <v>0</v>
      </c>
      <c r="T204" s="70">
        <f t="shared" si="36"/>
        <v>0</v>
      </c>
      <c r="U204" s="71"/>
      <c r="V204" s="97"/>
      <c r="W204" s="72"/>
      <c r="X204" s="72"/>
      <c r="Y204" s="72"/>
      <c r="Z204" s="72"/>
      <c r="AA204" s="72"/>
      <c r="AB204" s="72"/>
      <c r="AC204" s="72"/>
      <c r="AD204" s="72"/>
    </row>
    <row r="205" spans="1:30" s="73" customFormat="1" ht="14.25" x14ac:dyDescent="0.25">
      <c r="A205" s="89">
        <v>194</v>
      </c>
      <c r="B205" s="90" t="s">
        <v>1003</v>
      </c>
      <c r="C205" s="90" t="s">
        <v>505</v>
      </c>
      <c r="D205" s="90">
        <v>120</v>
      </c>
      <c r="E205" s="91"/>
      <c r="F205" s="92"/>
      <c r="G205" s="93"/>
      <c r="H205" s="94">
        <f t="shared" si="30"/>
        <v>0</v>
      </c>
      <c r="I205" s="95"/>
      <c r="J205" s="94">
        <f t="shared" si="31"/>
        <v>0</v>
      </c>
      <c r="K205" s="94"/>
      <c r="L205" s="96">
        <f t="shared" si="32"/>
        <v>0</v>
      </c>
      <c r="M205" s="71">
        <f t="shared" si="27"/>
        <v>1</v>
      </c>
      <c r="N205" s="71">
        <f t="shared" si="28"/>
        <v>1</v>
      </c>
      <c r="O205" s="71">
        <f t="shared" si="29"/>
        <v>1</v>
      </c>
      <c r="P205" s="71">
        <f t="shared" si="33"/>
        <v>1</v>
      </c>
      <c r="Q205" s="71"/>
      <c r="R205" s="71">
        <f t="shared" si="34"/>
        <v>0</v>
      </c>
      <c r="S205" s="71">
        <f t="shared" si="35"/>
        <v>0</v>
      </c>
      <c r="T205" s="70">
        <f t="shared" si="36"/>
        <v>0</v>
      </c>
      <c r="U205" s="71"/>
      <c r="V205" s="97"/>
      <c r="W205" s="72"/>
      <c r="X205" s="72"/>
      <c r="Y205" s="72"/>
      <c r="Z205" s="72"/>
      <c r="AA205" s="72"/>
      <c r="AB205" s="72"/>
      <c r="AC205" s="72"/>
      <c r="AD205" s="72"/>
    </row>
    <row r="206" spans="1:30" s="73" customFormat="1" ht="14.25" x14ac:dyDescent="0.25">
      <c r="A206" s="89">
        <v>195</v>
      </c>
      <c r="B206" s="90" t="s">
        <v>1004</v>
      </c>
      <c r="C206" s="90" t="s">
        <v>505</v>
      </c>
      <c r="D206" s="90">
        <v>75</v>
      </c>
      <c r="E206" s="91"/>
      <c r="F206" s="92"/>
      <c r="G206" s="93"/>
      <c r="H206" s="94">
        <f t="shared" si="30"/>
        <v>0</v>
      </c>
      <c r="I206" s="95"/>
      <c r="J206" s="94">
        <f t="shared" si="31"/>
        <v>0</v>
      </c>
      <c r="K206" s="94"/>
      <c r="L206" s="96">
        <f t="shared" si="32"/>
        <v>0</v>
      </c>
      <c r="M206" s="71">
        <f t="shared" si="27"/>
        <v>1</v>
      </c>
      <c r="N206" s="71">
        <f t="shared" si="28"/>
        <v>1</v>
      </c>
      <c r="O206" s="71">
        <f t="shared" si="29"/>
        <v>1</v>
      </c>
      <c r="P206" s="71">
        <f t="shared" si="33"/>
        <v>1</v>
      </c>
      <c r="Q206" s="71"/>
      <c r="R206" s="71">
        <f t="shared" si="34"/>
        <v>0</v>
      </c>
      <c r="S206" s="71">
        <f t="shared" si="35"/>
        <v>0</v>
      </c>
      <c r="T206" s="70">
        <f t="shared" si="36"/>
        <v>0</v>
      </c>
      <c r="U206" s="71"/>
      <c r="V206" s="97"/>
      <c r="W206" s="72"/>
      <c r="X206" s="72"/>
      <c r="Y206" s="72"/>
      <c r="Z206" s="72"/>
      <c r="AA206" s="72"/>
      <c r="AB206" s="72"/>
      <c r="AC206" s="72"/>
      <c r="AD206" s="72"/>
    </row>
    <row r="207" spans="1:30" s="73" customFormat="1" ht="14.25" x14ac:dyDescent="0.25">
      <c r="A207" s="89">
        <v>196</v>
      </c>
      <c r="B207" s="90" t="s">
        <v>1005</v>
      </c>
      <c r="C207" s="90" t="s">
        <v>476</v>
      </c>
      <c r="D207" s="90">
        <v>3600</v>
      </c>
      <c r="E207" s="91"/>
      <c r="F207" s="92"/>
      <c r="G207" s="93"/>
      <c r="H207" s="94">
        <f t="shared" si="30"/>
        <v>0</v>
      </c>
      <c r="I207" s="95"/>
      <c r="J207" s="94">
        <f t="shared" si="31"/>
        <v>0</v>
      </c>
      <c r="K207" s="94"/>
      <c r="L207" s="96">
        <f t="shared" si="32"/>
        <v>0</v>
      </c>
      <c r="M207" s="71">
        <f t="shared" si="27"/>
        <v>1</v>
      </c>
      <c r="N207" s="71">
        <f t="shared" si="28"/>
        <v>1</v>
      </c>
      <c r="O207" s="71">
        <f t="shared" si="29"/>
        <v>1</v>
      </c>
      <c r="P207" s="71">
        <f t="shared" si="33"/>
        <v>1</v>
      </c>
      <c r="Q207" s="71"/>
      <c r="R207" s="71">
        <f t="shared" si="34"/>
        <v>0</v>
      </c>
      <c r="S207" s="71">
        <f t="shared" si="35"/>
        <v>0</v>
      </c>
      <c r="T207" s="70">
        <f t="shared" si="36"/>
        <v>0</v>
      </c>
      <c r="U207" s="71"/>
      <c r="V207" s="97"/>
      <c r="W207" s="72"/>
      <c r="X207" s="72"/>
      <c r="Y207" s="72"/>
      <c r="Z207" s="72"/>
      <c r="AA207" s="72"/>
      <c r="AB207" s="72"/>
      <c r="AC207" s="72"/>
      <c r="AD207" s="72"/>
    </row>
    <row r="208" spans="1:30" s="73" customFormat="1" ht="14.25" x14ac:dyDescent="0.25">
      <c r="A208" s="89">
        <v>197</v>
      </c>
      <c r="B208" s="90" t="s">
        <v>1006</v>
      </c>
      <c r="C208" s="90" t="s">
        <v>476</v>
      </c>
      <c r="D208" s="90">
        <v>120</v>
      </c>
      <c r="E208" s="91"/>
      <c r="F208" s="92"/>
      <c r="G208" s="93"/>
      <c r="H208" s="94">
        <f t="shared" si="30"/>
        <v>0</v>
      </c>
      <c r="I208" s="95"/>
      <c r="J208" s="94">
        <f t="shared" si="31"/>
        <v>0</v>
      </c>
      <c r="K208" s="94"/>
      <c r="L208" s="96">
        <f t="shared" si="32"/>
        <v>0</v>
      </c>
      <c r="M208" s="71">
        <f t="shared" ref="M208:M261" si="37">IF(ISBLANK(E208),1,0)</f>
        <v>1</v>
      </c>
      <c r="N208" s="71">
        <f t="shared" ref="N208:N261" si="38">IF(ISBLANK(F208),1,0)</f>
        <v>1</v>
      </c>
      <c r="O208" s="71">
        <f t="shared" ref="O208:O261" si="39">IF(ISBLANK(G208),1,0)</f>
        <v>1</v>
      </c>
      <c r="P208" s="71">
        <f t="shared" si="33"/>
        <v>1</v>
      </c>
      <c r="Q208" s="71"/>
      <c r="R208" s="71">
        <f t="shared" si="34"/>
        <v>0</v>
      </c>
      <c r="S208" s="71">
        <f t="shared" si="35"/>
        <v>0</v>
      </c>
      <c r="T208" s="70">
        <f t="shared" si="36"/>
        <v>0</v>
      </c>
      <c r="U208" s="71"/>
      <c r="V208" s="97"/>
      <c r="W208" s="72"/>
      <c r="X208" s="72"/>
      <c r="Y208" s="72"/>
      <c r="Z208" s="72"/>
      <c r="AA208" s="72"/>
      <c r="AB208" s="72"/>
      <c r="AC208" s="72"/>
      <c r="AD208" s="72"/>
    </row>
    <row r="209" spans="1:30" s="73" customFormat="1" ht="14.25" x14ac:dyDescent="0.25">
      <c r="A209" s="89">
        <v>198</v>
      </c>
      <c r="B209" s="90" t="s">
        <v>1007</v>
      </c>
      <c r="C209" s="90" t="s">
        <v>476</v>
      </c>
      <c r="D209" s="90">
        <v>120</v>
      </c>
      <c r="E209" s="91"/>
      <c r="F209" s="92"/>
      <c r="G209" s="93"/>
      <c r="H209" s="94">
        <f t="shared" si="30"/>
        <v>0</v>
      </c>
      <c r="I209" s="95"/>
      <c r="J209" s="94">
        <f t="shared" si="31"/>
        <v>0</v>
      </c>
      <c r="K209" s="94"/>
      <c r="L209" s="96">
        <f t="shared" si="32"/>
        <v>0</v>
      </c>
      <c r="M209" s="71">
        <f t="shared" si="37"/>
        <v>1</v>
      </c>
      <c r="N209" s="71">
        <f t="shared" si="38"/>
        <v>1</v>
      </c>
      <c r="O209" s="71">
        <f t="shared" si="39"/>
        <v>1</v>
      </c>
      <c r="P209" s="71">
        <f t="shared" si="33"/>
        <v>1</v>
      </c>
      <c r="Q209" s="71"/>
      <c r="R209" s="71">
        <f t="shared" si="34"/>
        <v>0</v>
      </c>
      <c r="S209" s="71">
        <f t="shared" si="35"/>
        <v>0</v>
      </c>
      <c r="T209" s="70">
        <f t="shared" si="36"/>
        <v>0</v>
      </c>
      <c r="U209" s="71"/>
      <c r="V209" s="97"/>
      <c r="W209" s="72"/>
      <c r="X209" s="72"/>
      <c r="Y209" s="72"/>
      <c r="Z209" s="72"/>
      <c r="AA209" s="72"/>
      <c r="AB209" s="72"/>
      <c r="AC209" s="72"/>
      <c r="AD209" s="72"/>
    </row>
    <row r="210" spans="1:30" s="73" customFormat="1" ht="14.25" x14ac:dyDescent="0.25">
      <c r="A210" s="89">
        <v>199</v>
      </c>
      <c r="B210" s="90" t="s">
        <v>1008</v>
      </c>
      <c r="C210" s="90" t="s">
        <v>476</v>
      </c>
      <c r="D210" s="90">
        <v>600</v>
      </c>
      <c r="E210" s="91"/>
      <c r="F210" s="92"/>
      <c r="G210" s="93"/>
      <c r="H210" s="94">
        <f t="shared" si="30"/>
        <v>0</v>
      </c>
      <c r="I210" s="95"/>
      <c r="J210" s="94">
        <f t="shared" si="31"/>
        <v>0</v>
      </c>
      <c r="K210" s="94"/>
      <c r="L210" s="96">
        <f t="shared" si="32"/>
        <v>0</v>
      </c>
      <c r="M210" s="71">
        <f t="shared" si="37"/>
        <v>1</v>
      </c>
      <c r="N210" s="71">
        <f t="shared" si="38"/>
        <v>1</v>
      </c>
      <c r="O210" s="71">
        <f t="shared" si="39"/>
        <v>1</v>
      </c>
      <c r="P210" s="71">
        <f t="shared" si="33"/>
        <v>1</v>
      </c>
      <c r="Q210" s="71"/>
      <c r="R210" s="71">
        <f t="shared" si="34"/>
        <v>0</v>
      </c>
      <c r="S210" s="71">
        <f t="shared" si="35"/>
        <v>0</v>
      </c>
      <c r="T210" s="70">
        <f t="shared" si="36"/>
        <v>0</v>
      </c>
      <c r="U210" s="71"/>
      <c r="V210" s="97"/>
      <c r="W210" s="72"/>
      <c r="X210" s="72"/>
      <c r="Y210" s="72"/>
      <c r="Z210" s="72"/>
      <c r="AA210" s="72"/>
      <c r="AB210" s="72"/>
      <c r="AC210" s="72"/>
      <c r="AD210" s="72"/>
    </row>
    <row r="211" spans="1:30" s="73" customFormat="1" ht="14.25" x14ac:dyDescent="0.25">
      <c r="A211" s="89">
        <v>200</v>
      </c>
      <c r="B211" s="90" t="s">
        <v>1009</v>
      </c>
      <c r="C211" s="90" t="s">
        <v>476</v>
      </c>
      <c r="D211" s="90">
        <v>240</v>
      </c>
      <c r="E211" s="91"/>
      <c r="F211" s="92"/>
      <c r="G211" s="93"/>
      <c r="H211" s="94">
        <f t="shared" si="30"/>
        <v>0</v>
      </c>
      <c r="I211" s="95"/>
      <c r="J211" s="94">
        <f t="shared" si="31"/>
        <v>0</v>
      </c>
      <c r="K211" s="94"/>
      <c r="L211" s="96">
        <f t="shared" si="32"/>
        <v>0</v>
      </c>
      <c r="M211" s="71">
        <f t="shared" si="37"/>
        <v>1</v>
      </c>
      <c r="N211" s="71">
        <f t="shared" si="38"/>
        <v>1</v>
      </c>
      <c r="O211" s="71">
        <f t="shared" si="39"/>
        <v>1</v>
      </c>
      <c r="P211" s="71">
        <f t="shared" si="33"/>
        <v>1</v>
      </c>
      <c r="Q211" s="71"/>
      <c r="R211" s="71">
        <f t="shared" si="34"/>
        <v>0</v>
      </c>
      <c r="S211" s="71">
        <f t="shared" si="35"/>
        <v>0</v>
      </c>
      <c r="T211" s="70">
        <f t="shared" si="36"/>
        <v>0</v>
      </c>
      <c r="U211" s="71"/>
      <c r="V211" s="97"/>
      <c r="W211" s="72"/>
      <c r="X211" s="72"/>
      <c r="Y211" s="72"/>
      <c r="Z211" s="72"/>
      <c r="AA211" s="72"/>
      <c r="AB211" s="72"/>
      <c r="AC211" s="72"/>
      <c r="AD211" s="72"/>
    </row>
    <row r="212" spans="1:30" s="73" customFormat="1" ht="14.25" x14ac:dyDescent="0.25">
      <c r="A212" s="89">
        <v>201</v>
      </c>
      <c r="B212" s="90" t="s">
        <v>1010</v>
      </c>
      <c r="C212" s="90" t="s">
        <v>476</v>
      </c>
      <c r="D212" s="90">
        <v>30</v>
      </c>
      <c r="E212" s="91"/>
      <c r="F212" s="92"/>
      <c r="G212" s="93"/>
      <c r="H212" s="94">
        <f t="shared" si="30"/>
        <v>0</v>
      </c>
      <c r="I212" s="95"/>
      <c r="J212" s="94">
        <f t="shared" si="31"/>
        <v>0</v>
      </c>
      <c r="K212" s="94"/>
      <c r="L212" s="96">
        <f t="shared" si="32"/>
        <v>0</v>
      </c>
      <c r="M212" s="71">
        <f t="shared" si="37"/>
        <v>1</v>
      </c>
      <c r="N212" s="71">
        <f t="shared" si="38"/>
        <v>1</v>
      </c>
      <c r="O212" s="71">
        <f t="shared" si="39"/>
        <v>1</v>
      </c>
      <c r="P212" s="71">
        <f t="shared" si="33"/>
        <v>1</v>
      </c>
      <c r="Q212" s="71"/>
      <c r="R212" s="71">
        <f t="shared" si="34"/>
        <v>0</v>
      </c>
      <c r="S212" s="71">
        <f t="shared" si="35"/>
        <v>0</v>
      </c>
      <c r="T212" s="70">
        <f t="shared" si="36"/>
        <v>0</v>
      </c>
      <c r="U212" s="71"/>
      <c r="V212" s="97"/>
      <c r="W212" s="72"/>
      <c r="X212" s="72"/>
      <c r="Y212" s="72"/>
      <c r="Z212" s="72"/>
      <c r="AA212" s="72"/>
      <c r="AB212" s="72"/>
      <c r="AC212" s="72"/>
      <c r="AD212" s="72"/>
    </row>
    <row r="213" spans="1:30" s="73" customFormat="1" ht="14.25" x14ac:dyDescent="0.25">
      <c r="A213" s="89">
        <v>202</v>
      </c>
      <c r="B213" s="90" t="s">
        <v>1011</v>
      </c>
      <c r="C213" s="90" t="s">
        <v>476</v>
      </c>
      <c r="D213" s="90">
        <v>300</v>
      </c>
      <c r="E213" s="91"/>
      <c r="F213" s="92"/>
      <c r="G213" s="93"/>
      <c r="H213" s="94">
        <f t="shared" si="30"/>
        <v>0</v>
      </c>
      <c r="I213" s="95"/>
      <c r="J213" s="94">
        <f t="shared" si="31"/>
        <v>0</v>
      </c>
      <c r="K213" s="94"/>
      <c r="L213" s="96">
        <f t="shared" si="32"/>
        <v>0</v>
      </c>
      <c r="M213" s="71">
        <f t="shared" si="37"/>
        <v>1</v>
      </c>
      <c r="N213" s="71">
        <f t="shared" si="38"/>
        <v>1</v>
      </c>
      <c r="O213" s="71">
        <f t="shared" si="39"/>
        <v>1</v>
      </c>
      <c r="P213" s="71">
        <f t="shared" si="33"/>
        <v>1</v>
      </c>
      <c r="Q213" s="71"/>
      <c r="R213" s="71">
        <f t="shared" si="34"/>
        <v>0</v>
      </c>
      <c r="S213" s="71">
        <f t="shared" si="35"/>
        <v>0</v>
      </c>
      <c r="T213" s="70">
        <f t="shared" si="36"/>
        <v>0</v>
      </c>
      <c r="U213" s="71"/>
      <c r="V213" s="97"/>
      <c r="W213" s="72"/>
      <c r="X213" s="72"/>
      <c r="Y213" s="72"/>
      <c r="Z213" s="72"/>
      <c r="AA213" s="72"/>
      <c r="AB213" s="72"/>
      <c r="AC213" s="72"/>
      <c r="AD213" s="72"/>
    </row>
    <row r="214" spans="1:30" s="73" customFormat="1" ht="14.25" x14ac:dyDescent="0.25">
      <c r="A214" s="89">
        <v>203</v>
      </c>
      <c r="B214" s="90" t="s">
        <v>1012</v>
      </c>
      <c r="C214" s="90" t="s">
        <v>476</v>
      </c>
      <c r="D214" s="90">
        <v>630</v>
      </c>
      <c r="E214" s="91"/>
      <c r="F214" s="92"/>
      <c r="G214" s="93"/>
      <c r="H214" s="94">
        <f t="shared" si="30"/>
        <v>0</v>
      </c>
      <c r="I214" s="95"/>
      <c r="J214" s="94">
        <f t="shared" si="31"/>
        <v>0</v>
      </c>
      <c r="K214" s="94"/>
      <c r="L214" s="96">
        <f t="shared" si="32"/>
        <v>0</v>
      </c>
      <c r="M214" s="71">
        <f t="shared" si="37"/>
        <v>1</v>
      </c>
      <c r="N214" s="71">
        <f t="shared" si="38"/>
        <v>1</v>
      </c>
      <c r="O214" s="71">
        <f t="shared" si="39"/>
        <v>1</v>
      </c>
      <c r="P214" s="71">
        <f t="shared" si="33"/>
        <v>1</v>
      </c>
      <c r="Q214" s="71"/>
      <c r="R214" s="71">
        <f t="shared" si="34"/>
        <v>0</v>
      </c>
      <c r="S214" s="71">
        <f t="shared" si="35"/>
        <v>0</v>
      </c>
      <c r="T214" s="70">
        <f t="shared" si="36"/>
        <v>0</v>
      </c>
      <c r="U214" s="71"/>
      <c r="V214" s="97"/>
      <c r="W214" s="72"/>
      <c r="X214" s="72"/>
      <c r="Y214" s="72"/>
      <c r="Z214" s="72"/>
      <c r="AA214" s="72"/>
      <c r="AB214" s="72"/>
      <c r="AC214" s="72"/>
      <c r="AD214" s="72"/>
    </row>
    <row r="215" spans="1:30" s="73" customFormat="1" ht="14.25" x14ac:dyDescent="0.25">
      <c r="A215" s="89">
        <v>204</v>
      </c>
      <c r="B215" s="90" t="s">
        <v>1013</v>
      </c>
      <c r="C215" s="90" t="s">
        <v>476</v>
      </c>
      <c r="D215" s="90">
        <v>200</v>
      </c>
      <c r="E215" s="91"/>
      <c r="F215" s="92"/>
      <c r="G215" s="93"/>
      <c r="H215" s="94">
        <f t="shared" si="30"/>
        <v>0</v>
      </c>
      <c r="I215" s="95"/>
      <c r="J215" s="94">
        <f t="shared" si="31"/>
        <v>0</v>
      </c>
      <c r="K215" s="94"/>
      <c r="L215" s="96">
        <f t="shared" si="32"/>
        <v>0</v>
      </c>
      <c r="M215" s="71">
        <f t="shared" si="37"/>
        <v>1</v>
      </c>
      <c r="N215" s="71">
        <f t="shared" si="38"/>
        <v>1</v>
      </c>
      <c r="O215" s="71">
        <f t="shared" si="39"/>
        <v>1</v>
      </c>
      <c r="P215" s="71">
        <f t="shared" si="33"/>
        <v>1</v>
      </c>
      <c r="Q215" s="71"/>
      <c r="R215" s="71">
        <f t="shared" si="34"/>
        <v>0</v>
      </c>
      <c r="S215" s="71">
        <f t="shared" si="35"/>
        <v>0</v>
      </c>
      <c r="T215" s="70">
        <f t="shared" si="36"/>
        <v>0</v>
      </c>
      <c r="U215" s="71"/>
      <c r="V215" s="97"/>
      <c r="W215" s="72"/>
      <c r="X215" s="72"/>
      <c r="Y215" s="72"/>
      <c r="Z215" s="72"/>
      <c r="AA215" s="72"/>
      <c r="AB215" s="72"/>
      <c r="AC215" s="72"/>
      <c r="AD215" s="72"/>
    </row>
    <row r="216" spans="1:30" s="73" customFormat="1" ht="14.25" x14ac:dyDescent="0.25">
      <c r="A216" s="89">
        <v>205</v>
      </c>
      <c r="B216" s="90" t="s">
        <v>1014</v>
      </c>
      <c r="C216" s="90" t="s">
        <v>476</v>
      </c>
      <c r="D216" s="90">
        <v>56</v>
      </c>
      <c r="E216" s="91"/>
      <c r="F216" s="92"/>
      <c r="G216" s="93"/>
      <c r="H216" s="94">
        <f t="shared" si="30"/>
        <v>0</v>
      </c>
      <c r="I216" s="95"/>
      <c r="J216" s="94">
        <f t="shared" si="31"/>
        <v>0</v>
      </c>
      <c r="K216" s="94"/>
      <c r="L216" s="96">
        <f t="shared" si="32"/>
        <v>0</v>
      </c>
      <c r="M216" s="71">
        <f t="shared" si="37"/>
        <v>1</v>
      </c>
      <c r="N216" s="71">
        <f t="shared" si="38"/>
        <v>1</v>
      </c>
      <c r="O216" s="71">
        <f t="shared" si="39"/>
        <v>1</v>
      </c>
      <c r="P216" s="71">
        <f t="shared" si="33"/>
        <v>1</v>
      </c>
      <c r="Q216" s="71"/>
      <c r="R216" s="71">
        <f t="shared" si="34"/>
        <v>0</v>
      </c>
      <c r="S216" s="71">
        <f t="shared" si="35"/>
        <v>0</v>
      </c>
      <c r="T216" s="70">
        <f t="shared" si="36"/>
        <v>0</v>
      </c>
      <c r="U216" s="71"/>
      <c r="V216" s="97"/>
      <c r="W216" s="72"/>
      <c r="X216" s="72"/>
      <c r="Y216" s="72"/>
      <c r="Z216" s="72"/>
      <c r="AA216" s="72"/>
      <c r="AB216" s="72"/>
      <c r="AC216" s="72"/>
      <c r="AD216" s="72"/>
    </row>
    <row r="217" spans="1:30" s="73" customFormat="1" ht="14.25" x14ac:dyDescent="0.25">
      <c r="A217" s="89">
        <v>206</v>
      </c>
      <c r="B217" s="90" t="s">
        <v>1015</v>
      </c>
      <c r="C217" s="90" t="s">
        <v>505</v>
      </c>
      <c r="D217" s="90">
        <v>700</v>
      </c>
      <c r="E217" s="91"/>
      <c r="F217" s="92"/>
      <c r="G217" s="93"/>
      <c r="H217" s="94">
        <f t="shared" si="30"/>
        <v>0</v>
      </c>
      <c r="I217" s="95"/>
      <c r="J217" s="94">
        <f t="shared" si="31"/>
        <v>0</v>
      </c>
      <c r="K217" s="94"/>
      <c r="L217" s="96">
        <f t="shared" si="32"/>
        <v>0</v>
      </c>
      <c r="M217" s="71">
        <f t="shared" si="37"/>
        <v>1</v>
      </c>
      <c r="N217" s="71">
        <f t="shared" si="38"/>
        <v>1</v>
      </c>
      <c r="O217" s="71">
        <f t="shared" si="39"/>
        <v>1</v>
      </c>
      <c r="P217" s="71">
        <f t="shared" si="33"/>
        <v>1</v>
      </c>
      <c r="Q217" s="71"/>
      <c r="R217" s="71">
        <f t="shared" si="34"/>
        <v>0</v>
      </c>
      <c r="S217" s="71">
        <f t="shared" si="35"/>
        <v>0</v>
      </c>
      <c r="T217" s="70">
        <f t="shared" si="36"/>
        <v>0</v>
      </c>
      <c r="U217" s="71"/>
      <c r="V217" s="97"/>
      <c r="W217" s="72"/>
      <c r="X217" s="72"/>
      <c r="Y217" s="72"/>
      <c r="Z217" s="72"/>
      <c r="AA217" s="72"/>
      <c r="AB217" s="72"/>
      <c r="AC217" s="72"/>
      <c r="AD217" s="72"/>
    </row>
    <row r="218" spans="1:30" s="73" customFormat="1" ht="14.25" x14ac:dyDescent="0.25">
      <c r="A218" s="89">
        <v>207</v>
      </c>
      <c r="B218" s="90" t="s">
        <v>1016</v>
      </c>
      <c r="C218" s="90" t="s">
        <v>476</v>
      </c>
      <c r="D218" s="90">
        <v>6000</v>
      </c>
      <c r="E218" s="91"/>
      <c r="F218" s="92"/>
      <c r="G218" s="93"/>
      <c r="H218" s="94">
        <f t="shared" si="30"/>
        <v>0</v>
      </c>
      <c r="I218" s="95"/>
      <c r="J218" s="94">
        <f t="shared" si="31"/>
        <v>0</v>
      </c>
      <c r="K218" s="94"/>
      <c r="L218" s="96">
        <f t="shared" si="32"/>
        <v>0</v>
      </c>
      <c r="M218" s="71">
        <f t="shared" si="37"/>
        <v>1</v>
      </c>
      <c r="N218" s="71">
        <f t="shared" si="38"/>
        <v>1</v>
      </c>
      <c r="O218" s="71">
        <f t="shared" si="39"/>
        <v>1</v>
      </c>
      <c r="P218" s="71">
        <f t="shared" si="33"/>
        <v>1</v>
      </c>
      <c r="Q218" s="71"/>
      <c r="R218" s="71">
        <f t="shared" si="34"/>
        <v>0</v>
      </c>
      <c r="S218" s="71">
        <f t="shared" si="35"/>
        <v>0</v>
      </c>
      <c r="T218" s="70">
        <f t="shared" si="36"/>
        <v>0</v>
      </c>
      <c r="U218" s="71"/>
      <c r="V218" s="97"/>
      <c r="W218" s="72"/>
      <c r="X218" s="72"/>
      <c r="Y218" s="72"/>
      <c r="Z218" s="72"/>
      <c r="AA218" s="72"/>
      <c r="AB218" s="72"/>
      <c r="AC218" s="72"/>
      <c r="AD218" s="72"/>
    </row>
    <row r="219" spans="1:30" s="73" customFormat="1" ht="14.25" x14ac:dyDescent="0.25">
      <c r="A219" s="89">
        <v>208</v>
      </c>
      <c r="B219" s="90" t="s">
        <v>1017</v>
      </c>
      <c r="C219" s="90" t="s">
        <v>476</v>
      </c>
      <c r="D219" s="90">
        <v>1200</v>
      </c>
      <c r="E219" s="91"/>
      <c r="F219" s="92"/>
      <c r="G219" s="93"/>
      <c r="H219" s="94">
        <f t="shared" si="30"/>
        <v>0</v>
      </c>
      <c r="I219" s="95"/>
      <c r="J219" s="94">
        <f t="shared" si="31"/>
        <v>0</v>
      </c>
      <c r="K219" s="94"/>
      <c r="L219" s="96">
        <f t="shared" si="32"/>
        <v>0</v>
      </c>
      <c r="M219" s="71">
        <f t="shared" si="37"/>
        <v>1</v>
      </c>
      <c r="N219" s="71">
        <f t="shared" si="38"/>
        <v>1</v>
      </c>
      <c r="O219" s="71">
        <f t="shared" si="39"/>
        <v>1</v>
      </c>
      <c r="P219" s="71">
        <f t="shared" si="33"/>
        <v>1</v>
      </c>
      <c r="Q219" s="71"/>
      <c r="R219" s="71">
        <f t="shared" si="34"/>
        <v>0</v>
      </c>
      <c r="S219" s="71">
        <f t="shared" si="35"/>
        <v>0</v>
      </c>
      <c r="T219" s="70">
        <f t="shared" si="36"/>
        <v>0</v>
      </c>
      <c r="U219" s="71"/>
      <c r="V219" s="97"/>
      <c r="W219" s="72"/>
      <c r="X219" s="72"/>
      <c r="Y219" s="72"/>
      <c r="Z219" s="72"/>
      <c r="AA219" s="72"/>
      <c r="AB219" s="72"/>
      <c r="AC219" s="72"/>
      <c r="AD219" s="72"/>
    </row>
    <row r="220" spans="1:30" s="73" customFormat="1" ht="14.25" x14ac:dyDescent="0.25">
      <c r="A220" s="89">
        <v>209</v>
      </c>
      <c r="B220" s="90" t="s">
        <v>1018</v>
      </c>
      <c r="C220" s="90" t="s">
        <v>476</v>
      </c>
      <c r="D220" s="90">
        <v>5</v>
      </c>
      <c r="E220" s="91"/>
      <c r="F220" s="92"/>
      <c r="G220" s="93"/>
      <c r="H220" s="94">
        <f t="shared" si="30"/>
        <v>0</v>
      </c>
      <c r="I220" s="95"/>
      <c r="J220" s="94">
        <f t="shared" si="31"/>
        <v>0</v>
      </c>
      <c r="K220" s="94"/>
      <c r="L220" s="96">
        <f t="shared" si="32"/>
        <v>0</v>
      </c>
      <c r="M220" s="71">
        <f t="shared" si="37"/>
        <v>1</v>
      </c>
      <c r="N220" s="71">
        <f t="shared" si="38"/>
        <v>1</v>
      </c>
      <c r="O220" s="71">
        <f t="shared" si="39"/>
        <v>1</v>
      </c>
      <c r="P220" s="71">
        <f t="shared" si="33"/>
        <v>1</v>
      </c>
      <c r="Q220" s="71"/>
      <c r="R220" s="71">
        <f t="shared" si="34"/>
        <v>0</v>
      </c>
      <c r="S220" s="71">
        <f t="shared" si="35"/>
        <v>0</v>
      </c>
      <c r="T220" s="70">
        <f t="shared" si="36"/>
        <v>0</v>
      </c>
      <c r="U220" s="71"/>
      <c r="V220" s="97"/>
      <c r="W220" s="72"/>
      <c r="X220" s="72"/>
      <c r="Y220" s="72"/>
      <c r="Z220" s="72"/>
      <c r="AA220" s="72"/>
      <c r="AB220" s="72"/>
      <c r="AC220" s="72"/>
      <c r="AD220" s="72"/>
    </row>
    <row r="221" spans="1:30" s="73" customFormat="1" ht="42.75" x14ac:dyDescent="0.25">
      <c r="A221" s="89">
        <v>210</v>
      </c>
      <c r="B221" s="90" t="s">
        <v>1019</v>
      </c>
      <c r="C221" s="90" t="s">
        <v>476</v>
      </c>
      <c r="D221" s="90">
        <v>1500</v>
      </c>
      <c r="E221" s="91"/>
      <c r="F221" s="92"/>
      <c r="G221" s="93"/>
      <c r="H221" s="94">
        <f t="shared" si="30"/>
        <v>0</v>
      </c>
      <c r="I221" s="95"/>
      <c r="J221" s="94">
        <f t="shared" si="31"/>
        <v>0</v>
      </c>
      <c r="K221" s="94"/>
      <c r="L221" s="96">
        <f t="shared" si="32"/>
        <v>0</v>
      </c>
      <c r="M221" s="71">
        <f t="shared" si="37"/>
        <v>1</v>
      </c>
      <c r="N221" s="71">
        <f t="shared" si="38"/>
        <v>1</v>
      </c>
      <c r="O221" s="71">
        <f t="shared" si="39"/>
        <v>1</v>
      </c>
      <c r="P221" s="71">
        <f t="shared" si="33"/>
        <v>1</v>
      </c>
      <c r="Q221" s="71"/>
      <c r="R221" s="71">
        <f t="shared" si="34"/>
        <v>0</v>
      </c>
      <c r="S221" s="71">
        <f t="shared" si="35"/>
        <v>0</v>
      </c>
      <c r="T221" s="70">
        <f t="shared" si="36"/>
        <v>0</v>
      </c>
      <c r="U221" s="71"/>
      <c r="V221" s="97"/>
      <c r="W221" s="72"/>
      <c r="X221" s="72"/>
      <c r="Y221" s="72"/>
      <c r="Z221" s="72"/>
      <c r="AA221" s="72"/>
      <c r="AB221" s="72"/>
      <c r="AC221" s="72"/>
      <c r="AD221" s="72"/>
    </row>
    <row r="222" spans="1:30" s="73" customFormat="1" ht="14.25" x14ac:dyDescent="0.25">
      <c r="A222" s="89">
        <v>211</v>
      </c>
      <c r="B222" s="90" t="s">
        <v>1020</v>
      </c>
      <c r="C222" s="90" t="s">
        <v>476</v>
      </c>
      <c r="D222" s="90">
        <v>5</v>
      </c>
      <c r="E222" s="91"/>
      <c r="F222" s="92"/>
      <c r="G222" s="93"/>
      <c r="H222" s="94">
        <f t="shared" si="30"/>
        <v>0</v>
      </c>
      <c r="I222" s="95"/>
      <c r="J222" s="94">
        <f t="shared" si="31"/>
        <v>0</v>
      </c>
      <c r="K222" s="94"/>
      <c r="L222" s="96">
        <f t="shared" si="32"/>
        <v>0</v>
      </c>
      <c r="M222" s="71">
        <f t="shared" si="37"/>
        <v>1</v>
      </c>
      <c r="N222" s="71">
        <f t="shared" si="38"/>
        <v>1</v>
      </c>
      <c r="O222" s="71">
        <f t="shared" si="39"/>
        <v>1</v>
      </c>
      <c r="P222" s="71">
        <f t="shared" si="33"/>
        <v>1</v>
      </c>
      <c r="Q222" s="71"/>
      <c r="R222" s="71">
        <f t="shared" si="34"/>
        <v>0</v>
      </c>
      <c r="S222" s="71">
        <f t="shared" si="35"/>
        <v>0</v>
      </c>
      <c r="T222" s="70">
        <f t="shared" si="36"/>
        <v>0</v>
      </c>
      <c r="U222" s="71"/>
      <c r="V222" s="97"/>
      <c r="W222" s="72"/>
      <c r="X222" s="72"/>
      <c r="Y222" s="72"/>
      <c r="Z222" s="72"/>
      <c r="AA222" s="72"/>
      <c r="AB222" s="72"/>
      <c r="AC222" s="72"/>
      <c r="AD222" s="72"/>
    </row>
    <row r="223" spans="1:30" s="73" customFormat="1" ht="14.25" x14ac:dyDescent="0.25">
      <c r="A223" s="89">
        <v>212</v>
      </c>
      <c r="B223" s="90" t="s">
        <v>1021</v>
      </c>
      <c r="C223" s="90" t="s">
        <v>476</v>
      </c>
      <c r="D223" s="90">
        <v>56000</v>
      </c>
      <c r="E223" s="91"/>
      <c r="F223" s="92"/>
      <c r="G223" s="93"/>
      <c r="H223" s="94">
        <f t="shared" si="30"/>
        <v>0</v>
      </c>
      <c r="I223" s="95"/>
      <c r="J223" s="94">
        <f t="shared" si="31"/>
        <v>0</v>
      </c>
      <c r="K223" s="94"/>
      <c r="L223" s="96">
        <f t="shared" si="32"/>
        <v>0</v>
      </c>
      <c r="M223" s="71">
        <f t="shared" si="37"/>
        <v>1</v>
      </c>
      <c r="N223" s="71">
        <f t="shared" si="38"/>
        <v>1</v>
      </c>
      <c r="O223" s="71">
        <f t="shared" si="39"/>
        <v>1</v>
      </c>
      <c r="P223" s="71">
        <f t="shared" si="33"/>
        <v>1</v>
      </c>
      <c r="Q223" s="71"/>
      <c r="R223" s="71">
        <f t="shared" si="34"/>
        <v>0</v>
      </c>
      <c r="S223" s="71">
        <f t="shared" si="35"/>
        <v>0</v>
      </c>
      <c r="T223" s="70">
        <f t="shared" si="36"/>
        <v>0</v>
      </c>
      <c r="U223" s="71"/>
      <c r="V223" s="97"/>
      <c r="W223" s="72"/>
      <c r="X223" s="72"/>
      <c r="Y223" s="72"/>
      <c r="Z223" s="72"/>
      <c r="AA223" s="72"/>
      <c r="AB223" s="72"/>
      <c r="AC223" s="72"/>
      <c r="AD223" s="72"/>
    </row>
    <row r="224" spans="1:30" s="73" customFormat="1" ht="28.5" x14ac:dyDescent="0.25">
      <c r="A224" s="89">
        <v>213</v>
      </c>
      <c r="B224" s="90" t="s">
        <v>1022</v>
      </c>
      <c r="C224" s="90" t="s">
        <v>476</v>
      </c>
      <c r="D224" s="90">
        <v>160</v>
      </c>
      <c r="E224" s="91"/>
      <c r="F224" s="92"/>
      <c r="G224" s="93"/>
      <c r="H224" s="94">
        <f t="shared" si="30"/>
        <v>0</v>
      </c>
      <c r="I224" s="95"/>
      <c r="J224" s="94">
        <f t="shared" si="31"/>
        <v>0</v>
      </c>
      <c r="K224" s="94"/>
      <c r="L224" s="96">
        <f t="shared" si="32"/>
        <v>0</v>
      </c>
      <c r="M224" s="71">
        <f t="shared" si="37"/>
        <v>1</v>
      </c>
      <c r="N224" s="71">
        <f t="shared" si="38"/>
        <v>1</v>
      </c>
      <c r="O224" s="71">
        <f t="shared" si="39"/>
        <v>1</v>
      </c>
      <c r="P224" s="71">
        <f t="shared" si="33"/>
        <v>1</v>
      </c>
      <c r="Q224" s="71"/>
      <c r="R224" s="71">
        <f t="shared" si="34"/>
        <v>0</v>
      </c>
      <c r="S224" s="71">
        <f t="shared" si="35"/>
        <v>0</v>
      </c>
      <c r="T224" s="70">
        <f t="shared" si="36"/>
        <v>0</v>
      </c>
      <c r="U224" s="71"/>
      <c r="V224" s="97"/>
      <c r="W224" s="72"/>
      <c r="X224" s="72"/>
      <c r="Y224" s="72"/>
      <c r="Z224" s="72"/>
      <c r="AA224" s="72"/>
      <c r="AB224" s="72"/>
      <c r="AC224" s="72"/>
      <c r="AD224" s="72"/>
    </row>
    <row r="225" spans="1:30" s="73" customFormat="1" ht="14.25" x14ac:dyDescent="0.25">
      <c r="A225" s="89">
        <v>214</v>
      </c>
      <c r="B225" s="90" t="s">
        <v>1023</v>
      </c>
      <c r="C225" s="90" t="s">
        <v>476</v>
      </c>
      <c r="D225" s="90">
        <v>300</v>
      </c>
      <c r="E225" s="91"/>
      <c r="F225" s="92"/>
      <c r="G225" s="93"/>
      <c r="H225" s="94">
        <f t="shared" si="30"/>
        <v>0</v>
      </c>
      <c r="I225" s="95"/>
      <c r="J225" s="94">
        <f t="shared" si="31"/>
        <v>0</v>
      </c>
      <c r="K225" s="94"/>
      <c r="L225" s="96">
        <f t="shared" si="32"/>
        <v>0</v>
      </c>
      <c r="M225" s="71">
        <f t="shared" si="37"/>
        <v>1</v>
      </c>
      <c r="N225" s="71">
        <f t="shared" si="38"/>
        <v>1</v>
      </c>
      <c r="O225" s="71">
        <f t="shared" si="39"/>
        <v>1</v>
      </c>
      <c r="P225" s="71">
        <f t="shared" si="33"/>
        <v>1</v>
      </c>
      <c r="Q225" s="71"/>
      <c r="R225" s="71">
        <f t="shared" si="34"/>
        <v>0</v>
      </c>
      <c r="S225" s="71">
        <f t="shared" si="35"/>
        <v>0</v>
      </c>
      <c r="T225" s="70">
        <f t="shared" si="36"/>
        <v>0</v>
      </c>
      <c r="U225" s="71"/>
      <c r="V225" s="97"/>
      <c r="W225" s="72"/>
      <c r="X225" s="72"/>
      <c r="Y225" s="72"/>
      <c r="Z225" s="72"/>
      <c r="AA225" s="72"/>
      <c r="AB225" s="72"/>
      <c r="AC225" s="72"/>
      <c r="AD225" s="72"/>
    </row>
    <row r="226" spans="1:30" s="73" customFormat="1" ht="14.25" x14ac:dyDescent="0.25">
      <c r="A226" s="89">
        <v>215</v>
      </c>
      <c r="B226" s="90" t="s">
        <v>1024</v>
      </c>
      <c r="C226" s="90" t="s">
        <v>476</v>
      </c>
      <c r="D226" s="90">
        <v>200</v>
      </c>
      <c r="E226" s="91"/>
      <c r="F226" s="92"/>
      <c r="G226" s="93"/>
      <c r="H226" s="94">
        <f t="shared" si="30"/>
        <v>0</v>
      </c>
      <c r="I226" s="95"/>
      <c r="J226" s="94">
        <f t="shared" si="31"/>
        <v>0</v>
      </c>
      <c r="K226" s="94"/>
      <c r="L226" s="96">
        <f t="shared" si="32"/>
        <v>0</v>
      </c>
      <c r="M226" s="71">
        <f t="shared" si="37"/>
        <v>1</v>
      </c>
      <c r="N226" s="71">
        <f t="shared" si="38"/>
        <v>1</v>
      </c>
      <c r="O226" s="71">
        <f t="shared" si="39"/>
        <v>1</v>
      </c>
      <c r="P226" s="71">
        <f t="shared" si="33"/>
        <v>1</v>
      </c>
      <c r="Q226" s="71"/>
      <c r="R226" s="71">
        <f t="shared" si="34"/>
        <v>0</v>
      </c>
      <c r="S226" s="71">
        <f t="shared" si="35"/>
        <v>0</v>
      </c>
      <c r="T226" s="70">
        <f t="shared" si="36"/>
        <v>0</v>
      </c>
      <c r="U226" s="71"/>
      <c r="V226" s="97"/>
      <c r="W226" s="72"/>
      <c r="X226" s="72"/>
      <c r="Y226" s="72"/>
      <c r="Z226" s="72"/>
      <c r="AA226" s="72"/>
      <c r="AB226" s="72"/>
      <c r="AC226" s="72"/>
      <c r="AD226" s="72"/>
    </row>
    <row r="227" spans="1:30" s="73" customFormat="1" ht="14.25" x14ac:dyDescent="0.25">
      <c r="A227" s="89">
        <v>216</v>
      </c>
      <c r="B227" s="90" t="s">
        <v>1025</v>
      </c>
      <c r="C227" s="90" t="s">
        <v>476</v>
      </c>
      <c r="D227" s="90">
        <v>3600</v>
      </c>
      <c r="E227" s="91"/>
      <c r="F227" s="92"/>
      <c r="G227" s="93"/>
      <c r="H227" s="94">
        <f t="shared" si="30"/>
        <v>0</v>
      </c>
      <c r="I227" s="95"/>
      <c r="J227" s="94">
        <f t="shared" si="31"/>
        <v>0</v>
      </c>
      <c r="K227" s="94"/>
      <c r="L227" s="96">
        <f t="shared" si="32"/>
        <v>0</v>
      </c>
      <c r="M227" s="71">
        <f t="shared" si="37"/>
        <v>1</v>
      </c>
      <c r="N227" s="71">
        <f t="shared" si="38"/>
        <v>1</v>
      </c>
      <c r="O227" s="71">
        <f t="shared" si="39"/>
        <v>1</v>
      </c>
      <c r="P227" s="71">
        <f t="shared" si="33"/>
        <v>1</v>
      </c>
      <c r="Q227" s="71"/>
      <c r="R227" s="71">
        <f t="shared" si="34"/>
        <v>0</v>
      </c>
      <c r="S227" s="71">
        <f t="shared" si="35"/>
        <v>0</v>
      </c>
      <c r="T227" s="70">
        <f t="shared" si="36"/>
        <v>0</v>
      </c>
      <c r="U227" s="71"/>
      <c r="V227" s="97"/>
      <c r="W227" s="72"/>
      <c r="X227" s="72"/>
      <c r="Y227" s="72"/>
      <c r="Z227" s="72"/>
      <c r="AA227" s="72"/>
      <c r="AB227" s="72"/>
      <c r="AC227" s="72"/>
      <c r="AD227" s="72"/>
    </row>
    <row r="228" spans="1:30" s="73" customFormat="1" ht="14.25" x14ac:dyDescent="0.25">
      <c r="A228" s="89">
        <v>217</v>
      </c>
      <c r="B228" s="90" t="s">
        <v>1026</v>
      </c>
      <c r="C228" s="90" t="s">
        <v>505</v>
      </c>
      <c r="D228" s="90">
        <v>30</v>
      </c>
      <c r="E228" s="91"/>
      <c r="F228" s="92"/>
      <c r="G228" s="93"/>
      <c r="H228" s="94">
        <f t="shared" si="30"/>
        <v>0</v>
      </c>
      <c r="I228" s="95"/>
      <c r="J228" s="94">
        <f t="shared" si="31"/>
        <v>0</v>
      </c>
      <c r="K228" s="94"/>
      <c r="L228" s="96">
        <f t="shared" si="32"/>
        <v>0</v>
      </c>
      <c r="M228" s="71">
        <f t="shared" si="37"/>
        <v>1</v>
      </c>
      <c r="N228" s="71">
        <f t="shared" si="38"/>
        <v>1</v>
      </c>
      <c r="O228" s="71">
        <f t="shared" si="39"/>
        <v>1</v>
      </c>
      <c r="P228" s="71">
        <f t="shared" si="33"/>
        <v>1</v>
      </c>
      <c r="Q228" s="71"/>
      <c r="R228" s="71">
        <f t="shared" si="34"/>
        <v>0</v>
      </c>
      <c r="S228" s="71">
        <f t="shared" si="35"/>
        <v>0</v>
      </c>
      <c r="T228" s="70">
        <f t="shared" si="36"/>
        <v>0</v>
      </c>
      <c r="U228" s="71"/>
      <c r="V228" s="97"/>
      <c r="W228" s="72"/>
      <c r="X228" s="72"/>
      <c r="Y228" s="72"/>
      <c r="Z228" s="72"/>
      <c r="AA228" s="72"/>
      <c r="AB228" s="72"/>
      <c r="AC228" s="72"/>
      <c r="AD228" s="72"/>
    </row>
    <row r="229" spans="1:30" s="73" customFormat="1" ht="14.25" x14ac:dyDescent="0.25">
      <c r="A229" s="89">
        <v>218</v>
      </c>
      <c r="B229" s="90" t="s">
        <v>1027</v>
      </c>
      <c r="C229" s="90" t="s">
        <v>505</v>
      </c>
      <c r="D229" s="90">
        <v>270</v>
      </c>
      <c r="E229" s="91"/>
      <c r="F229" s="92"/>
      <c r="G229" s="93"/>
      <c r="H229" s="94">
        <f t="shared" ref="H229:H282" si="40">ROUND(D229*G229,2)</f>
        <v>0</v>
      </c>
      <c r="I229" s="95"/>
      <c r="J229" s="94">
        <f t="shared" ref="J229:J282" si="41">ROUND(H229*(1+I229),2)</f>
        <v>0</v>
      </c>
      <c r="K229" s="94"/>
      <c r="L229" s="96">
        <f t="shared" ref="L229:L282" si="42">IF(LEN(H229)-IFERROR(SEARCH(",",H229,1),LEN(H229))&gt;2,1,0)</f>
        <v>0</v>
      </c>
      <c r="M229" s="71">
        <f t="shared" si="37"/>
        <v>1</v>
      </c>
      <c r="N229" s="71">
        <f t="shared" si="38"/>
        <v>1</v>
      </c>
      <c r="O229" s="71">
        <f t="shared" si="39"/>
        <v>1</v>
      </c>
      <c r="P229" s="71">
        <f t="shared" ref="P229:P282" si="43">IF(ISBLANK(I229),1,0)</f>
        <v>1</v>
      </c>
      <c r="Q229" s="71"/>
      <c r="R229" s="71">
        <f t="shared" ref="R229:R282" si="44">IF(ISNUMBER(H229),0,1)</f>
        <v>0</v>
      </c>
      <c r="S229" s="71">
        <f t="shared" ref="S229:S282" si="45">IF(I229=0.08,0,IF(I229=0.23,0,IF(I229=0.05,0,IF(I229=0,0,1))))</f>
        <v>0</v>
      </c>
      <c r="T229" s="70">
        <f t="shared" ref="T229:T282" si="46">IF(ISERROR(IF(LEN(G229)-FIND(",",G229)&gt;4,1,0)),0,IF(LEN(G229)-FIND(",",G229)&gt;4,1,0))</f>
        <v>0</v>
      </c>
      <c r="U229" s="71"/>
      <c r="V229" s="97"/>
      <c r="W229" s="72"/>
      <c r="X229" s="72"/>
      <c r="Y229" s="72"/>
      <c r="Z229" s="72"/>
      <c r="AA229" s="72"/>
      <c r="AB229" s="72"/>
      <c r="AC229" s="72"/>
      <c r="AD229" s="72"/>
    </row>
    <row r="230" spans="1:30" s="73" customFormat="1" ht="14.25" x14ac:dyDescent="0.25">
      <c r="A230" s="89">
        <v>219</v>
      </c>
      <c r="B230" s="90" t="s">
        <v>1028</v>
      </c>
      <c r="C230" s="90" t="s">
        <v>505</v>
      </c>
      <c r="D230" s="90">
        <v>400</v>
      </c>
      <c r="E230" s="91"/>
      <c r="F230" s="92"/>
      <c r="G230" s="93"/>
      <c r="H230" s="94">
        <f t="shared" si="40"/>
        <v>0</v>
      </c>
      <c r="I230" s="95"/>
      <c r="J230" s="94">
        <f t="shared" si="41"/>
        <v>0</v>
      </c>
      <c r="K230" s="94"/>
      <c r="L230" s="96">
        <f t="shared" si="42"/>
        <v>0</v>
      </c>
      <c r="M230" s="71">
        <f t="shared" si="37"/>
        <v>1</v>
      </c>
      <c r="N230" s="71">
        <f t="shared" si="38"/>
        <v>1</v>
      </c>
      <c r="O230" s="71">
        <f t="shared" si="39"/>
        <v>1</v>
      </c>
      <c r="P230" s="71">
        <f t="shared" si="43"/>
        <v>1</v>
      </c>
      <c r="Q230" s="71"/>
      <c r="R230" s="71">
        <f t="shared" si="44"/>
        <v>0</v>
      </c>
      <c r="S230" s="71">
        <f t="shared" si="45"/>
        <v>0</v>
      </c>
      <c r="T230" s="70">
        <f t="shared" si="46"/>
        <v>0</v>
      </c>
      <c r="U230" s="71"/>
      <c r="V230" s="97"/>
      <c r="W230" s="72"/>
      <c r="X230" s="72"/>
      <c r="Y230" s="72"/>
      <c r="Z230" s="72"/>
      <c r="AA230" s="72"/>
      <c r="AB230" s="72"/>
      <c r="AC230" s="72"/>
      <c r="AD230" s="72"/>
    </row>
    <row r="231" spans="1:30" s="73" customFormat="1" ht="14.25" x14ac:dyDescent="0.25">
      <c r="A231" s="89">
        <v>220</v>
      </c>
      <c r="B231" s="90" t="s">
        <v>1029</v>
      </c>
      <c r="C231" s="90" t="s">
        <v>476</v>
      </c>
      <c r="D231" s="90">
        <v>300</v>
      </c>
      <c r="E231" s="91"/>
      <c r="F231" s="92"/>
      <c r="G231" s="93"/>
      <c r="H231" s="94">
        <f t="shared" si="40"/>
        <v>0</v>
      </c>
      <c r="I231" s="95"/>
      <c r="J231" s="94">
        <f t="shared" si="41"/>
        <v>0</v>
      </c>
      <c r="K231" s="94"/>
      <c r="L231" s="96">
        <f t="shared" si="42"/>
        <v>0</v>
      </c>
      <c r="M231" s="71">
        <f t="shared" si="37"/>
        <v>1</v>
      </c>
      <c r="N231" s="71">
        <f t="shared" si="38"/>
        <v>1</v>
      </c>
      <c r="O231" s="71">
        <f t="shared" si="39"/>
        <v>1</v>
      </c>
      <c r="P231" s="71">
        <f t="shared" si="43"/>
        <v>1</v>
      </c>
      <c r="Q231" s="71"/>
      <c r="R231" s="71">
        <f t="shared" si="44"/>
        <v>0</v>
      </c>
      <c r="S231" s="71">
        <f t="shared" si="45"/>
        <v>0</v>
      </c>
      <c r="T231" s="70">
        <f t="shared" si="46"/>
        <v>0</v>
      </c>
      <c r="U231" s="71"/>
      <c r="V231" s="97"/>
      <c r="W231" s="72"/>
      <c r="X231" s="72"/>
      <c r="Y231" s="72"/>
      <c r="Z231" s="72"/>
      <c r="AA231" s="72"/>
      <c r="AB231" s="72"/>
      <c r="AC231" s="72"/>
      <c r="AD231" s="72"/>
    </row>
    <row r="232" spans="1:30" s="73" customFormat="1" ht="28.5" x14ac:dyDescent="0.25">
      <c r="A232" s="89">
        <v>221</v>
      </c>
      <c r="B232" s="90" t="s">
        <v>1030</v>
      </c>
      <c r="C232" s="90" t="s">
        <v>476</v>
      </c>
      <c r="D232" s="90">
        <v>7800</v>
      </c>
      <c r="E232" s="91"/>
      <c r="F232" s="92"/>
      <c r="G232" s="93"/>
      <c r="H232" s="94">
        <f t="shared" si="40"/>
        <v>0</v>
      </c>
      <c r="I232" s="95"/>
      <c r="J232" s="94">
        <f t="shared" si="41"/>
        <v>0</v>
      </c>
      <c r="K232" s="94"/>
      <c r="L232" s="96">
        <f t="shared" si="42"/>
        <v>0</v>
      </c>
      <c r="M232" s="71">
        <f t="shared" si="37"/>
        <v>1</v>
      </c>
      <c r="N232" s="71">
        <f t="shared" si="38"/>
        <v>1</v>
      </c>
      <c r="O232" s="71">
        <f t="shared" si="39"/>
        <v>1</v>
      </c>
      <c r="P232" s="71">
        <f t="shared" si="43"/>
        <v>1</v>
      </c>
      <c r="Q232" s="71"/>
      <c r="R232" s="71">
        <f t="shared" si="44"/>
        <v>0</v>
      </c>
      <c r="S232" s="71">
        <f t="shared" si="45"/>
        <v>0</v>
      </c>
      <c r="T232" s="70">
        <f t="shared" si="46"/>
        <v>0</v>
      </c>
      <c r="U232" s="71"/>
      <c r="V232" s="97"/>
      <c r="W232" s="72"/>
      <c r="X232" s="72"/>
      <c r="Y232" s="72"/>
      <c r="Z232" s="72"/>
      <c r="AA232" s="72"/>
      <c r="AB232" s="72"/>
      <c r="AC232" s="72"/>
      <c r="AD232" s="72"/>
    </row>
    <row r="233" spans="1:30" s="73" customFormat="1" ht="14.25" x14ac:dyDescent="0.25">
      <c r="A233" s="89">
        <v>222</v>
      </c>
      <c r="B233" s="90" t="s">
        <v>1031</v>
      </c>
      <c r="C233" s="90" t="s">
        <v>505</v>
      </c>
      <c r="D233" s="90">
        <v>5</v>
      </c>
      <c r="E233" s="91"/>
      <c r="F233" s="92"/>
      <c r="G233" s="93"/>
      <c r="H233" s="94">
        <f t="shared" si="40"/>
        <v>0</v>
      </c>
      <c r="I233" s="95"/>
      <c r="J233" s="94">
        <f t="shared" si="41"/>
        <v>0</v>
      </c>
      <c r="K233" s="94"/>
      <c r="L233" s="96">
        <f t="shared" si="42"/>
        <v>0</v>
      </c>
      <c r="M233" s="71">
        <f t="shared" si="37"/>
        <v>1</v>
      </c>
      <c r="N233" s="71">
        <f t="shared" si="38"/>
        <v>1</v>
      </c>
      <c r="O233" s="71">
        <f t="shared" si="39"/>
        <v>1</v>
      </c>
      <c r="P233" s="71">
        <f t="shared" si="43"/>
        <v>1</v>
      </c>
      <c r="Q233" s="71"/>
      <c r="R233" s="71">
        <f t="shared" si="44"/>
        <v>0</v>
      </c>
      <c r="S233" s="71">
        <f t="shared" si="45"/>
        <v>0</v>
      </c>
      <c r="T233" s="70">
        <f t="shared" si="46"/>
        <v>0</v>
      </c>
      <c r="U233" s="71"/>
      <c r="V233" s="97"/>
      <c r="W233" s="72"/>
      <c r="X233" s="72"/>
      <c r="Y233" s="72"/>
      <c r="Z233" s="72"/>
      <c r="AA233" s="72"/>
      <c r="AB233" s="72"/>
      <c r="AC233" s="72"/>
      <c r="AD233" s="72"/>
    </row>
    <row r="234" spans="1:30" s="73" customFormat="1" ht="14.25" x14ac:dyDescent="0.25">
      <c r="A234" s="89">
        <v>223</v>
      </c>
      <c r="B234" s="90" t="s">
        <v>1032</v>
      </c>
      <c r="C234" s="90" t="s">
        <v>505</v>
      </c>
      <c r="D234" s="90">
        <v>50</v>
      </c>
      <c r="E234" s="91"/>
      <c r="F234" s="92"/>
      <c r="G234" s="93"/>
      <c r="H234" s="94">
        <f t="shared" si="40"/>
        <v>0</v>
      </c>
      <c r="I234" s="95"/>
      <c r="J234" s="94">
        <f t="shared" si="41"/>
        <v>0</v>
      </c>
      <c r="K234" s="94"/>
      <c r="L234" s="96">
        <f t="shared" si="42"/>
        <v>0</v>
      </c>
      <c r="M234" s="71">
        <f t="shared" si="37"/>
        <v>1</v>
      </c>
      <c r="N234" s="71">
        <f t="shared" si="38"/>
        <v>1</v>
      </c>
      <c r="O234" s="71">
        <f t="shared" si="39"/>
        <v>1</v>
      </c>
      <c r="P234" s="71">
        <f t="shared" si="43"/>
        <v>1</v>
      </c>
      <c r="Q234" s="71"/>
      <c r="R234" s="71">
        <f t="shared" si="44"/>
        <v>0</v>
      </c>
      <c r="S234" s="71">
        <f t="shared" si="45"/>
        <v>0</v>
      </c>
      <c r="T234" s="70">
        <f t="shared" si="46"/>
        <v>0</v>
      </c>
      <c r="U234" s="71"/>
      <c r="V234" s="97"/>
      <c r="W234" s="72"/>
      <c r="X234" s="72"/>
      <c r="Y234" s="72"/>
      <c r="Z234" s="72"/>
      <c r="AA234" s="72"/>
      <c r="AB234" s="72"/>
      <c r="AC234" s="72"/>
      <c r="AD234" s="72"/>
    </row>
    <row r="235" spans="1:30" s="73" customFormat="1" ht="28.5" x14ac:dyDescent="0.25">
      <c r="A235" s="89">
        <v>224</v>
      </c>
      <c r="B235" s="90" t="s">
        <v>1033</v>
      </c>
      <c r="C235" s="90" t="s">
        <v>476</v>
      </c>
      <c r="D235" s="90">
        <v>100</v>
      </c>
      <c r="E235" s="91"/>
      <c r="F235" s="92"/>
      <c r="G235" s="93"/>
      <c r="H235" s="94">
        <f t="shared" si="40"/>
        <v>0</v>
      </c>
      <c r="I235" s="95"/>
      <c r="J235" s="94">
        <f t="shared" si="41"/>
        <v>0</v>
      </c>
      <c r="K235" s="94"/>
      <c r="L235" s="96">
        <f t="shared" si="42"/>
        <v>0</v>
      </c>
      <c r="M235" s="71">
        <f t="shared" si="37"/>
        <v>1</v>
      </c>
      <c r="N235" s="71">
        <f t="shared" si="38"/>
        <v>1</v>
      </c>
      <c r="O235" s="71">
        <f t="shared" si="39"/>
        <v>1</v>
      </c>
      <c r="P235" s="71">
        <f t="shared" si="43"/>
        <v>1</v>
      </c>
      <c r="Q235" s="71"/>
      <c r="R235" s="71">
        <f t="shared" si="44"/>
        <v>0</v>
      </c>
      <c r="S235" s="71">
        <f t="shared" si="45"/>
        <v>0</v>
      </c>
      <c r="T235" s="70">
        <f t="shared" si="46"/>
        <v>0</v>
      </c>
      <c r="U235" s="71"/>
      <c r="V235" s="97"/>
      <c r="W235" s="72"/>
      <c r="X235" s="72"/>
      <c r="Y235" s="72"/>
      <c r="Z235" s="72"/>
      <c r="AA235" s="72"/>
      <c r="AB235" s="72"/>
      <c r="AC235" s="72"/>
      <c r="AD235" s="72"/>
    </row>
    <row r="236" spans="1:30" s="73" customFormat="1" ht="14.25" x14ac:dyDescent="0.25">
      <c r="A236" s="89">
        <v>225</v>
      </c>
      <c r="B236" s="90" t="s">
        <v>1034</v>
      </c>
      <c r="C236" s="90" t="s">
        <v>476</v>
      </c>
      <c r="D236" s="90">
        <v>6000</v>
      </c>
      <c r="E236" s="91"/>
      <c r="F236" s="92"/>
      <c r="G236" s="93"/>
      <c r="H236" s="94">
        <f t="shared" si="40"/>
        <v>0</v>
      </c>
      <c r="I236" s="95"/>
      <c r="J236" s="94">
        <f t="shared" si="41"/>
        <v>0</v>
      </c>
      <c r="K236" s="94"/>
      <c r="L236" s="96">
        <f t="shared" si="42"/>
        <v>0</v>
      </c>
      <c r="M236" s="71">
        <f t="shared" si="37"/>
        <v>1</v>
      </c>
      <c r="N236" s="71">
        <f t="shared" si="38"/>
        <v>1</v>
      </c>
      <c r="O236" s="71">
        <f t="shared" si="39"/>
        <v>1</v>
      </c>
      <c r="P236" s="71">
        <f t="shared" si="43"/>
        <v>1</v>
      </c>
      <c r="Q236" s="71"/>
      <c r="R236" s="71">
        <f t="shared" si="44"/>
        <v>0</v>
      </c>
      <c r="S236" s="71">
        <f t="shared" si="45"/>
        <v>0</v>
      </c>
      <c r="T236" s="70">
        <f t="shared" si="46"/>
        <v>0</v>
      </c>
      <c r="U236" s="71"/>
      <c r="V236" s="97"/>
      <c r="W236" s="72"/>
      <c r="X236" s="72"/>
      <c r="Y236" s="72"/>
      <c r="Z236" s="72"/>
      <c r="AA236" s="72"/>
      <c r="AB236" s="72"/>
      <c r="AC236" s="72"/>
      <c r="AD236" s="72"/>
    </row>
    <row r="237" spans="1:30" s="73" customFormat="1" ht="14.25" x14ac:dyDescent="0.25">
      <c r="A237" s="89">
        <v>226</v>
      </c>
      <c r="B237" s="90" t="s">
        <v>1035</v>
      </c>
      <c r="C237" s="90" t="s">
        <v>476</v>
      </c>
      <c r="D237" s="90">
        <v>9000</v>
      </c>
      <c r="E237" s="91"/>
      <c r="F237" s="92"/>
      <c r="G237" s="93"/>
      <c r="H237" s="94">
        <f t="shared" si="40"/>
        <v>0</v>
      </c>
      <c r="I237" s="95"/>
      <c r="J237" s="94">
        <f t="shared" si="41"/>
        <v>0</v>
      </c>
      <c r="K237" s="94"/>
      <c r="L237" s="96">
        <f t="shared" si="42"/>
        <v>0</v>
      </c>
      <c r="M237" s="71">
        <f t="shared" si="37"/>
        <v>1</v>
      </c>
      <c r="N237" s="71">
        <f t="shared" si="38"/>
        <v>1</v>
      </c>
      <c r="O237" s="71">
        <f t="shared" si="39"/>
        <v>1</v>
      </c>
      <c r="P237" s="71">
        <f t="shared" si="43"/>
        <v>1</v>
      </c>
      <c r="Q237" s="71"/>
      <c r="R237" s="71">
        <f t="shared" si="44"/>
        <v>0</v>
      </c>
      <c r="S237" s="71">
        <f t="shared" si="45"/>
        <v>0</v>
      </c>
      <c r="T237" s="70">
        <f t="shared" si="46"/>
        <v>0</v>
      </c>
      <c r="U237" s="71"/>
      <c r="V237" s="97"/>
      <c r="W237" s="72"/>
      <c r="X237" s="72"/>
      <c r="Y237" s="72"/>
      <c r="Z237" s="72"/>
      <c r="AA237" s="72"/>
      <c r="AB237" s="72"/>
      <c r="AC237" s="72"/>
      <c r="AD237" s="72"/>
    </row>
    <row r="238" spans="1:30" s="73" customFormat="1" ht="14.25" x14ac:dyDescent="0.25">
      <c r="A238" s="89">
        <v>227</v>
      </c>
      <c r="B238" s="90" t="s">
        <v>1036</v>
      </c>
      <c r="C238" s="90" t="s">
        <v>476</v>
      </c>
      <c r="D238" s="90">
        <v>50</v>
      </c>
      <c r="E238" s="91"/>
      <c r="F238" s="92"/>
      <c r="G238" s="93"/>
      <c r="H238" s="94">
        <f t="shared" si="40"/>
        <v>0</v>
      </c>
      <c r="I238" s="95"/>
      <c r="J238" s="94">
        <f t="shared" si="41"/>
        <v>0</v>
      </c>
      <c r="K238" s="94"/>
      <c r="L238" s="96">
        <f t="shared" si="42"/>
        <v>0</v>
      </c>
      <c r="M238" s="71">
        <f t="shared" si="37"/>
        <v>1</v>
      </c>
      <c r="N238" s="71">
        <f t="shared" si="38"/>
        <v>1</v>
      </c>
      <c r="O238" s="71">
        <f t="shared" si="39"/>
        <v>1</v>
      </c>
      <c r="P238" s="71">
        <f t="shared" si="43"/>
        <v>1</v>
      </c>
      <c r="Q238" s="71"/>
      <c r="R238" s="71">
        <f t="shared" si="44"/>
        <v>0</v>
      </c>
      <c r="S238" s="71">
        <f t="shared" si="45"/>
        <v>0</v>
      </c>
      <c r="T238" s="70">
        <f t="shared" si="46"/>
        <v>0</v>
      </c>
      <c r="U238" s="71"/>
      <c r="V238" s="97"/>
      <c r="W238" s="72"/>
      <c r="X238" s="72"/>
      <c r="Y238" s="72"/>
      <c r="Z238" s="72"/>
      <c r="AA238" s="72"/>
      <c r="AB238" s="72"/>
      <c r="AC238" s="72"/>
      <c r="AD238" s="72"/>
    </row>
    <row r="239" spans="1:30" s="73" customFormat="1" ht="14.25" x14ac:dyDescent="0.25">
      <c r="A239" s="89">
        <v>228</v>
      </c>
      <c r="B239" s="90" t="s">
        <v>1037</v>
      </c>
      <c r="C239" s="90" t="s">
        <v>476</v>
      </c>
      <c r="D239" s="90">
        <v>150</v>
      </c>
      <c r="E239" s="91"/>
      <c r="F239" s="92"/>
      <c r="G239" s="93"/>
      <c r="H239" s="94">
        <f t="shared" si="40"/>
        <v>0</v>
      </c>
      <c r="I239" s="95"/>
      <c r="J239" s="94">
        <f t="shared" si="41"/>
        <v>0</v>
      </c>
      <c r="K239" s="94"/>
      <c r="L239" s="96">
        <f t="shared" si="42"/>
        <v>0</v>
      </c>
      <c r="M239" s="71">
        <f t="shared" si="37"/>
        <v>1</v>
      </c>
      <c r="N239" s="71">
        <f t="shared" si="38"/>
        <v>1</v>
      </c>
      <c r="O239" s="71">
        <f t="shared" si="39"/>
        <v>1</v>
      </c>
      <c r="P239" s="71">
        <f t="shared" si="43"/>
        <v>1</v>
      </c>
      <c r="Q239" s="71"/>
      <c r="R239" s="71">
        <f t="shared" si="44"/>
        <v>0</v>
      </c>
      <c r="S239" s="71">
        <f t="shared" si="45"/>
        <v>0</v>
      </c>
      <c r="T239" s="70">
        <f t="shared" si="46"/>
        <v>0</v>
      </c>
      <c r="U239" s="71"/>
      <c r="V239" s="97"/>
      <c r="W239" s="72"/>
      <c r="X239" s="72"/>
      <c r="Y239" s="72"/>
      <c r="Z239" s="72"/>
      <c r="AA239" s="72"/>
      <c r="AB239" s="72"/>
      <c r="AC239" s="72"/>
      <c r="AD239" s="72"/>
    </row>
    <row r="240" spans="1:30" s="73" customFormat="1" ht="14.25" x14ac:dyDescent="0.25">
      <c r="A240" s="89">
        <v>229</v>
      </c>
      <c r="B240" s="90" t="s">
        <v>1038</v>
      </c>
      <c r="C240" s="90" t="s">
        <v>476</v>
      </c>
      <c r="D240" s="90">
        <v>360</v>
      </c>
      <c r="E240" s="91"/>
      <c r="F240" s="92"/>
      <c r="G240" s="93"/>
      <c r="H240" s="94">
        <f t="shared" si="40"/>
        <v>0</v>
      </c>
      <c r="I240" s="95"/>
      <c r="J240" s="94">
        <f t="shared" si="41"/>
        <v>0</v>
      </c>
      <c r="K240" s="94"/>
      <c r="L240" s="96">
        <f t="shared" si="42"/>
        <v>0</v>
      </c>
      <c r="M240" s="71">
        <f t="shared" si="37"/>
        <v>1</v>
      </c>
      <c r="N240" s="71">
        <f t="shared" si="38"/>
        <v>1</v>
      </c>
      <c r="O240" s="71">
        <f t="shared" si="39"/>
        <v>1</v>
      </c>
      <c r="P240" s="71">
        <f t="shared" si="43"/>
        <v>1</v>
      </c>
      <c r="Q240" s="71"/>
      <c r="R240" s="71">
        <f t="shared" si="44"/>
        <v>0</v>
      </c>
      <c r="S240" s="71">
        <f t="shared" si="45"/>
        <v>0</v>
      </c>
      <c r="T240" s="70">
        <f t="shared" si="46"/>
        <v>0</v>
      </c>
      <c r="U240" s="71"/>
      <c r="V240" s="97"/>
      <c r="W240" s="72"/>
      <c r="X240" s="72"/>
      <c r="Y240" s="72"/>
      <c r="Z240" s="72"/>
      <c r="AA240" s="72"/>
      <c r="AB240" s="72"/>
      <c r="AC240" s="72"/>
      <c r="AD240" s="72"/>
    </row>
    <row r="241" spans="1:30" s="73" customFormat="1" ht="14.25" x14ac:dyDescent="0.25">
      <c r="A241" s="89">
        <v>230</v>
      </c>
      <c r="B241" s="90" t="s">
        <v>1039</v>
      </c>
      <c r="C241" s="90" t="s">
        <v>476</v>
      </c>
      <c r="D241" s="90">
        <v>50</v>
      </c>
      <c r="E241" s="91"/>
      <c r="F241" s="92"/>
      <c r="G241" s="93"/>
      <c r="H241" s="94">
        <f t="shared" si="40"/>
        <v>0</v>
      </c>
      <c r="I241" s="95"/>
      <c r="J241" s="94">
        <f t="shared" si="41"/>
        <v>0</v>
      </c>
      <c r="K241" s="94"/>
      <c r="L241" s="96">
        <f t="shared" si="42"/>
        <v>0</v>
      </c>
      <c r="M241" s="71">
        <f t="shared" si="37"/>
        <v>1</v>
      </c>
      <c r="N241" s="71">
        <f t="shared" si="38"/>
        <v>1</v>
      </c>
      <c r="O241" s="71">
        <f t="shared" si="39"/>
        <v>1</v>
      </c>
      <c r="P241" s="71">
        <f t="shared" si="43"/>
        <v>1</v>
      </c>
      <c r="Q241" s="71"/>
      <c r="R241" s="71">
        <f t="shared" si="44"/>
        <v>0</v>
      </c>
      <c r="S241" s="71">
        <f t="shared" si="45"/>
        <v>0</v>
      </c>
      <c r="T241" s="70">
        <f t="shared" si="46"/>
        <v>0</v>
      </c>
      <c r="U241" s="71"/>
      <c r="V241" s="97"/>
      <c r="W241" s="72"/>
      <c r="X241" s="72"/>
      <c r="Y241" s="72"/>
      <c r="Z241" s="72"/>
      <c r="AA241" s="72"/>
      <c r="AB241" s="72"/>
      <c r="AC241" s="72"/>
      <c r="AD241" s="72"/>
    </row>
    <row r="242" spans="1:30" s="73" customFormat="1" ht="14.25" x14ac:dyDescent="0.25">
      <c r="A242" s="89">
        <v>231</v>
      </c>
      <c r="B242" s="90" t="s">
        <v>1040</v>
      </c>
      <c r="C242" s="90" t="s">
        <v>476</v>
      </c>
      <c r="D242" s="90">
        <v>1000</v>
      </c>
      <c r="E242" s="91"/>
      <c r="F242" s="92"/>
      <c r="G242" s="93"/>
      <c r="H242" s="94">
        <f t="shared" si="40"/>
        <v>0</v>
      </c>
      <c r="I242" s="95"/>
      <c r="J242" s="94">
        <f t="shared" si="41"/>
        <v>0</v>
      </c>
      <c r="K242" s="94"/>
      <c r="L242" s="96">
        <f t="shared" si="42"/>
        <v>0</v>
      </c>
      <c r="M242" s="71">
        <f t="shared" si="37"/>
        <v>1</v>
      </c>
      <c r="N242" s="71">
        <f t="shared" si="38"/>
        <v>1</v>
      </c>
      <c r="O242" s="71">
        <f t="shared" si="39"/>
        <v>1</v>
      </c>
      <c r="P242" s="71">
        <f t="shared" si="43"/>
        <v>1</v>
      </c>
      <c r="Q242" s="71"/>
      <c r="R242" s="71">
        <f t="shared" si="44"/>
        <v>0</v>
      </c>
      <c r="S242" s="71">
        <f t="shared" si="45"/>
        <v>0</v>
      </c>
      <c r="T242" s="70">
        <f t="shared" si="46"/>
        <v>0</v>
      </c>
      <c r="U242" s="71"/>
      <c r="V242" s="97"/>
      <c r="W242" s="72"/>
      <c r="X242" s="72"/>
      <c r="Y242" s="72"/>
      <c r="Z242" s="72"/>
      <c r="AA242" s="72"/>
      <c r="AB242" s="72"/>
      <c r="AC242" s="72"/>
      <c r="AD242" s="72"/>
    </row>
    <row r="243" spans="1:30" s="73" customFormat="1" ht="14.25" x14ac:dyDescent="0.25">
      <c r="A243" s="89">
        <v>232</v>
      </c>
      <c r="B243" s="90" t="s">
        <v>1041</v>
      </c>
      <c r="C243" s="90" t="s">
        <v>476</v>
      </c>
      <c r="D243" s="90">
        <v>100</v>
      </c>
      <c r="E243" s="91"/>
      <c r="F243" s="92"/>
      <c r="G243" s="93"/>
      <c r="H243" s="94">
        <f t="shared" si="40"/>
        <v>0</v>
      </c>
      <c r="I243" s="95"/>
      <c r="J243" s="94">
        <f t="shared" si="41"/>
        <v>0</v>
      </c>
      <c r="K243" s="94"/>
      <c r="L243" s="96">
        <f t="shared" si="42"/>
        <v>0</v>
      </c>
      <c r="M243" s="71">
        <f t="shared" si="37"/>
        <v>1</v>
      </c>
      <c r="N243" s="71">
        <f t="shared" si="38"/>
        <v>1</v>
      </c>
      <c r="O243" s="71">
        <f t="shared" si="39"/>
        <v>1</v>
      </c>
      <c r="P243" s="71">
        <f t="shared" si="43"/>
        <v>1</v>
      </c>
      <c r="Q243" s="71"/>
      <c r="R243" s="71">
        <f t="shared" si="44"/>
        <v>0</v>
      </c>
      <c r="S243" s="71">
        <f t="shared" si="45"/>
        <v>0</v>
      </c>
      <c r="T243" s="70">
        <f t="shared" si="46"/>
        <v>0</v>
      </c>
      <c r="U243" s="71"/>
      <c r="V243" s="97"/>
      <c r="W243" s="72"/>
      <c r="X243" s="72"/>
      <c r="Y243" s="72"/>
      <c r="Z243" s="72"/>
      <c r="AA243" s="72"/>
      <c r="AB243" s="72"/>
      <c r="AC243" s="72"/>
      <c r="AD243" s="72"/>
    </row>
    <row r="244" spans="1:30" s="73" customFormat="1" ht="14.25" x14ac:dyDescent="0.25">
      <c r="A244" s="89">
        <v>233</v>
      </c>
      <c r="B244" s="90" t="s">
        <v>1042</v>
      </c>
      <c r="C244" s="90" t="s">
        <v>476</v>
      </c>
      <c r="D244" s="90">
        <v>21000</v>
      </c>
      <c r="E244" s="91"/>
      <c r="F244" s="92"/>
      <c r="G244" s="93"/>
      <c r="H244" s="94">
        <f t="shared" si="40"/>
        <v>0</v>
      </c>
      <c r="I244" s="95"/>
      <c r="J244" s="94">
        <f t="shared" si="41"/>
        <v>0</v>
      </c>
      <c r="K244" s="94"/>
      <c r="L244" s="96">
        <f t="shared" si="42"/>
        <v>0</v>
      </c>
      <c r="M244" s="71">
        <f t="shared" si="37"/>
        <v>1</v>
      </c>
      <c r="N244" s="71">
        <f t="shared" si="38"/>
        <v>1</v>
      </c>
      <c r="O244" s="71">
        <f t="shared" si="39"/>
        <v>1</v>
      </c>
      <c r="P244" s="71">
        <f t="shared" si="43"/>
        <v>1</v>
      </c>
      <c r="Q244" s="71"/>
      <c r="R244" s="71">
        <f t="shared" si="44"/>
        <v>0</v>
      </c>
      <c r="S244" s="71">
        <f t="shared" si="45"/>
        <v>0</v>
      </c>
      <c r="T244" s="70">
        <f t="shared" si="46"/>
        <v>0</v>
      </c>
      <c r="U244" s="71"/>
      <c r="V244" s="97"/>
      <c r="W244" s="72"/>
      <c r="X244" s="72"/>
      <c r="Y244" s="72"/>
      <c r="Z244" s="72"/>
      <c r="AA244" s="72"/>
      <c r="AB244" s="72"/>
      <c r="AC244" s="72"/>
      <c r="AD244" s="72"/>
    </row>
    <row r="245" spans="1:30" s="73" customFormat="1" ht="14.25" x14ac:dyDescent="0.25">
      <c r="A245" s="89">
        <v>234</v>
      </c>
      <c r="B245" s="90" t="s">
        <v>1043</v>
      </c>
      <c r="C245" s="90" t="s">
        <v>476</v>
      </c>
      <c r="D245" s="90">
        <v>150</v>
      </c>
      <c r="E245" s="91"/>
      <c r="F245" s="92"/>
      <c r="G245" s="93"/>
      <c r="H245" s="94">
        <f t="shared" si="40"/>
        <v>0</v>
      </c>
      <c r="I245" s="95"/>
      <c r="J245" s="94">
        <f t="shared" si="41"/>
        <v>0</v>
      </c>
      <c r="K245" s="94"/>
      <c r="L245" s="96">
        <f t="shared" si="42"/>
        <v>0</v>
      </c>
      <c r="M245" s="71">
        <f t="shared" si="37"/>
        <v>1</v>
      </c>
      <c r="N245" s="71">
        <f t="shared" si="38"/>
        <v>1</v>
      </c>
      <c r="O245" s="71">
        <f t="shared" si="39"/>
        <v>1</v>
      </c>
      <c r="P245" s="71">
        <f t="shared" si="43"/>
        <v>1</v>
      </c>
      <c r="Q245" s="71"/>
      <c r="R245" s="71">
        <f t="shared" si="44"/>
        <v>0</v>
      </c>
      <c r="S245" s="71">
        <f t="shared" si="45"/>
        <v>0</v>
      </c>
      <c r="T245" s="70">
        <f t="shared" si="46"/>
        <v>0</v>
      </c>
      <c r="U245" s="71"/>
      <c r="V245" s="97"/>
      <c r="W245" s="72"/>
      <c r="X245" s="72"/>
      <c r="Y245" s="72"/>
      <c r="Z245" s="72"/>
      <c r="AA245" s="72"/>
      <c r="AB245" s="72"/>
      <c r="AC245" s="72"/>
      <c r="AD245" s="72"/>
    </row>
    <row r="246" spans="1:30" s="73" customFormat="1" ht="14.25" x14ac:dyDescent="0.25">
      <c r="A246" s="89">
        <v>235</v>
      </c>
      <c r="B246" s="90" t="s">
        <v>1044</v>
      </c>
      <c r="C246" s="90" t="s">
        <v>476</v>
      </c>
      <c r="D246" s="90">
        <v>10</v>
      </c>
      <c r="E246" s="91"/>
      <c r="F246" s="92"/>
      <c r="G246" s="93"/>
      <c r="H246" s="94">
        <f t="shared" si="40"/>
        <v>0</v>
      </c>
      <c r="I246" s="95"/>
      <c r="J246" s="94">
        <f t="shared" si="41"/>
        <v>0</v>
      </c>
      <c r="K246" s="94"/>
      <c r="L246" s="96">
        <f t="shared" si="42"/>
        <v>0</v>
      </c>
      <c r="M246" s="71">
        <f t="shared" si="37"/>
        <v>1</v>
      </c>
      <c r="N246" s="71">
        <f t="shared" si="38"/>
        <v>1</v>
      </c>
      <c r="O246" s="71">
        <f t="shared" si="39"/>
        <v>1</v>
      </c>
      <c r="P246" s="71">
        <f t="shared" si="43"/>
        <v>1</v>
      </c>
      <c r="Q246" s="71"/>
      <c r="R246" s="71">
        <f t="shared" si="44"/>
        <v>0</v>
      </c>
      <c r="S246" s="71">
        <f t="shared" si="45"/>
        <v>0</v>
      </c>
      <c r="T246" s="70">
        <f t="shared" si="46"/>
        <v>0</v>
      </c>
      <c r="U246" s="71"/>
      <c r="V246" s="97"/>
      <c r="W246" s="72"/>
      <c r="X246" s="72"/>
      <c r="Y246" s="72"/>
      <c r="Z246" s="72"/>
      <c r="AA246" s="72"/>
      <c r="AB246" s="72"/>
      <c r="AC246" s="72"/>
      <c r="AD246" s="72"/>
    </row>
    <row r="247" spans="1:30" s="73" customFormat="1" ht="14.25" x14ac:dyDescent="0.25">
      <c r="A247" s="89">
        <v>236</v>
      </c>
      <c r="B247" s="90" t="s">
        <v>1045</v>
      </c>
      <c r="C247" s="90" t="s">
        <v>505</v>
      </c>
      <c r="D247" s="90">
        <v>400</v>
      </c>
      <c r="E247" s="91"/>
      <c r="F247" s="92"/>
      <c r="G247" s="93"/>
      <c r="H247" s="94">
        <f t="shared" si="40"/>
        <v>0</v>
      </c>
      <c r="I247" s="95"/>
      <c r="J247" s="94">
        <f t="shared" si="41"/>
        <v>0</v>
      </c>
      <c r="K247" s="94"/>
      <c r="L247" s="96">
        <f t="shared" si="42"/>
        <v>0</v>
      </c>
      <c r="M247" s="71">
        <f t="shared" si="37"/>
        <v>1</v>
      </c>
      <c r="N247" s="71">
        <f t="shared" si="38"/>
        <v>1</v>
      </c>
      <c r="O247" s="71">
        <f t="shared" si="39"/>
        <v>1</v>
      </c>
      <c r="P247" s="71">
        <f t="shared" si="43"/>
        <v>1</v>
      </c>
      <c r="Q247" s="71"/>
      <c r="R247" s="71">
        <f t="shared" si="44"/>
        <v>0</v>
      </c>
      <c r="S247" s="71">
        <f t="shared" si="45"/>
        <v>0</v>
      </c>
      <c r="T247" s="70">
        <f t="shared" si="46"/>
        <v>0</v>
      </c>
      <c r="U247" s="71"/>
      <c r="V247" s="97"/>
      <c r="W247" s="72"/>
      <c r="X247" s="72"/>
      <c r="Y247" s="72"/>
      <c r="Z247" s="72"/>
      <c r="AA247" s="72"/>
      <c r="AB247" s="72"/>
      <c r="AC247" s="72"/>
      <c r="AD247" s="72"/>
    </row>
    <row r="248" spans="1:30" s="73" customFormat="1" ht="14.25" x14ac:dyDescent="0.25">
      <c r="A248" s="89">
        <v>237</v>
      </c>
      <c r="B248" s="90" t="s">
        <v>1046</v>
      </c>
      <c r="C248" s="90" t="s">
        <v>505</v>
      </c>
      <c r="D248" s="90">
        <v>1000</v>
      </c>
      <c r="E248" s="91"/>
      <c r="F248" s="92"/>
      <c r="G248" s="93"/>
      <c r="H248" s="94">
        <f t="shared" si="40"/>
        <v>0</v>
      </c>
      <c r="I248" s="95"/>
      <c r="J248" s="94">
        <f t="shared" si="41"/>
        <v>0</v>
      </c>
      <c r="K248" s="94"/>
      <c r="L248" s="96">
        <f t="shared" si="42"/>
        <v>0</v>
      </c>
      <c r="M248" s="71">
        <f t="shared" si="37"/>
        <v>1</v>
      </c>
      <c r="N248" s="71">
        <f t="shared" si="38"/>
        <v>1</v>
      </c>
      <c r="O248" s="71">
        <f t="shared" si="39"/>
        <v>1</v>
      </c>
      <c r="P248" s="71">
        <f t="shared" si="43"/>
        <v>1</v>
      </c>
      <c r="Q248" s="71"/>
      <c r="R248" s="71">
        <f t="shared" si="44"/>
        <v>0</v>
      </c>
      <c r="S248" s="71">
        <f t="shared" si="45"/>
        <v>0</v>
      </c>
      <c r="T248" s="70">
        <f t="shared" si="46"/>
        <v>0</v>
      </c>
      <c r="U248" s="71"/>
      <c r="V248" s="97"/>
      <c r="W248" s="72"/>
      <c r="X248" s="72"/>
      <c r="Y248" s="72"/>
      <c r="Z248" s="72"/>
      <c r="AA248" s="72"/>
      <c r="AB248" s="72"/>
      <c r="AC248" s="72"/>
      <c r="AD248" s="72"/>
    </row>
    <row r="249" spans="1:30" s="73" customFormat="1" ht="14.25" x14ac:dyDescent="0.25">
      <c r="A249" s="89">
        <v>238</v>
      </c>
      <c r="B249" s="90" t="s">
        <v>1047</v>
      </c>
      <c r="C249" s="90" t="s">
        <v>476</v>
      </c>
      <c r="D249" s="90">
        <v>300</v>
      </c>
      <c r="E249" s="91"/>
      <c r="F249" s="92"/>
      <c r="G249" s="93"/>
      <c r="H249" s="94">
        <f t="shared" si="40"/>
        <v>0</v>
      </c>
      <c r="I249" s="95"/>
      <c r="J249" s="94">
        <f t="shared" si="41"/>
        <v>0</v>
      </c>
      <c r="K249" s="94"/>
      <c r="L249" s="96">
        <f t="shared" si="42"/>
        <v>0</v>
      </c>
      <c r="M249" s="71">
        <f t="shared" si="37"/>
        <v>1</v>
      </c>
      <c r="N249" s="71">
        <f t="shared" si="38"/>
        <v>1</v>
      </c>
      <c r="O249" s="71">
        <f t="shared" si="39"/>
        <v>1</v>
      </c>
      <c r="P249" s="71">
        <f t="shared" si="43"/>
        <v>1</v>
      </c>
      <c r="Q249" s="71"/>
      <c r="R249" s="71">
        <f t="shared" si="44"/>
        <v>0</v>
      </c>
      <c r="S249" s="71">
        <f t="shared" si="45"/>
        <v>0</v>
      </c>
      <c r="T249" s="70">
        <f t="shared" si="46"/>
        <v>0</v>
      </c>
      <c r="U249" s="71"/>
      <c r="V249" s="97"/>
      <c r="W249" s="72"/>
      <c r="X249" s="72"/>
      <c r="Y249" s="72"/>
      <c r="Z249" s="72"/>
      <c r="AA249" s="72"/>
      <c r="AB249" s="72"/>
      <c r="AC249" s="72"/>
      <c r="AD249" s="72"/>
    </row>
    <row r="250" spans="1:30" s="73" customFormat="1" ht="14.25" x14ac:dyDescent="0.25">
      <c r="A250" s="89">
        <v>239</v>
      </c>
      <c r="B250" s="90" t="s">
        <v>1048</v>
      </c>
      <c r="C250" s="90" t="s">
        <v>476</v>
      </c>
      <c r="D250" s="90">
        <v>1400</v>
      </c>
      <c r="E250" s="91"/>
      <c r="F250" s="92"/>
      <c r="G250" s="93"/>
      <c r="H250" s="94">
        <f t="shared" si="40"/>
        <v>0</v>
      </c>
      <c r="I250" s="95"/>
      <c r="J250" s="94">
        <f t="shared" si="41"/>
        <v>0</v>
      </c>
      <c r="K250" s="94"/>
      <c r="L250" s="96">
        <f t="shared" si="42"/>
        <v>0</v>
      </c>
      <c r="M250" s="71">
        <f t="shared" si="37"/>
        <v>1</v>
      </c>
      <c r="N250" s="71">
        <f t="shared" si="38"/>
        <v>1</v>
      </c>
      <c r="O250" s="71">
        <f t="shared" si="39"/>
        <v>1</v>
      </c>
      <c r="P250" s="71">
        <f t="shared" si="43"/>
        <v>1</v>
      </c>
      <c r="Q250" s="71"/>
      <c r="R250" s="71">
        <f t="shared" si="44"/>
        <v>0</v>
      </c>
      <c r="S250" s="71">
        <f t="shared" si="45"/>
        <v>0</v>
      </c>
      <c r="T250" s="70">
        <f t="shared" si="46"/>
        <v>0</v>
      </c>
      <c r="U250" s="71"/>
      <c r="V250" s="97"/>
      <c r="W250" s="72"/>
      <c r="X250" s="72"/>
      <c r="Y250" s="72"/>
      <c r="Z250" s="72"/>
      <c r="AA250" s="72"/>
      <c r="AB250" s="72"/>
      <c r="AC250" s="72"/>
      <c r="AD250" s="72"/>
    </row>
    <row r="251" spans="1:30" s="73" customFormat="1" ht="14.25" x14ac:dyDescent="0.25">
      <c r="A251" s="89">
        <v>240</v>
      </c>
      <c r="B251" s="90" t="s">
        <v>1049</v>
      </c>
      <c r="C251" s="90" t="s">
        <v>476</v>
      </c>
      <c r="D251" s="90">
        <v>280</v>
      </c>
      <c r="E251" s="91"/>
      <c r="F251" s="92"/>
      <c r="G251" s="93"/>
      <c r="H251" s="94">
        <f t="shared" si="40"/>
        <v>0</v>
      </c>
      <c r="I251" s="95"/>
      <c r="J251" s="94">
        <f t="shared" si="41"/>
        <v>0</v>
      </c>
      <c r="K251" s="94"/>
      <c r="L251" s="96">
        <f t="shared" si="42"/>
        <v>0</v>
      </c>
      <c r="M251" s="71">
        <f t="shared" si="37"/>
        <v>1</v>
      </c>
      <c r="N251" s="71">
        <f t="shared" si="38"/>
        <v>1</v>
      </c>
      <c r="O251" s="71">
        <f t="shared" si="39"/>
        <v>1</v>
      </c>
      <c r="P251" s="71">
        <f t="shared" si="43"/>
        <v>1</v>
      </c>
      <c r="Q251" s="71"/>
      <c r="R251" s="71">
        <f t="shared" si="44"/>
        <v>0</v>
      </c>
      <c r="S251" s="71">
        <f t="shared" si="45"/>
        <v>0</v>
      </c>
      <c r="T251" s="70">
        <f t="shared" si="46"/>
        <v>0</v>
      </c>
      <c r="U251" s="71"/>
      <c r="V251" s="97"/>
      <c r="W251" s="72"/>
      <c r="X251" s="72"/>
      <c r="Y251" s="72"/>
      <c r="Z251" s="72"/>
      <c r="AA251" s="72"/>
      <c r="AB251" s="72"/>
      <c r="AC251" s="72"/>
      <c r="AD251" s="72"/>
    </row>
    <row r="252" spans="1:30" s="73" customFormat="1" ht="14.25" x14ac:dyDescent="0.25">
      <c r="A252" s="89">
        <v>241</v>
      </c>
      <c r="B252" s="90" t="s">
        <v>1050</v>
      </c>
      <c r="C252" s="90" t="s">
        <v>476</v>
      </c>
      <c r="D252" s="90">
        <v>500</v>
      </c>
      <c r="E252" s="91"/>
      <c r="F252" s="92"/>
      <c r="G252" s="93"/>
      <c r="H252" s="94">
        <f t="shared" si="40"/>
        <v>0</v>
      </c>
      <c r="I252" s="95"/>
      <c r="J252" s="94">
        <f t="shared" si="41"/>
        <v>0</v>
      </c>
      <c r="K252" s="94"/>
      <c r="L252" s="96">
        <f t="shared" si="42"/>
        <v>0</v>
      </c>
      <c r="M252" s="71">
        <f t="shared" si="37"/>
        <v>1</v>
      </c>
      <c r="N252" s="71">
        <f t="shared" si="38"/>
        <v>1</v>
      </c>
      <c r="O252" s="71">
        <f t="shared" si="39"/>
        <v>1</v>
      </c>
      <c r="P252" s="71">
        <f t="shared" si="43"/>
        <v>1</v>
      </c>
      <c r="Q252" s="71"/>
      <c r="R252" s="71">
        <f t="shared" si="44"/>
        <v>0</v>
      </c>
      <c r="S252" s="71">
        <f t="shared" si="45"/>
        <v>0</v>
      </c>
      <c r="T252" s="70">
        <f t="shared" si="46"/>
        <v>0</v>
      </c>
      <c r="U252" s="71"/>
      <c r="V252" s="97"/>
      <c r="W252" s="72"/>
      <c r="X252" s="72"/>
      <c r="Y252" s="72"/>
      <c r="Z252" s="72"/>
      <c r="AA252" s="72"/>
      <c r="AB252" s="72"/>
      <c r="AC252" s="72"/>
      <c r="AD252" s="72"/>
    </row>
    <row r="253" spans="1:30" s="73" customFormat="1" ht="14.25" x14ac:dyDescent="0.25">
      <c r="A253" s="89">
        <v>242</v>
      </c>
      <c r="B253" s="90" t="s">
        <v>1051</v>
      </c>
      <c r="C253" s="90" t="s">
        <v>476</v>
      </c>
      <c r="D253" s="90">
        <v>1400</v>
      </c>
      <c r="E253" s="91"/>
      <c r="F253" s="92"/>
      <c r="G253" s="93"/>
      <c r="H253" s="94">
        <f t="shared" si="40"/>
        <v>0</v>
      </c>
      <c r="I253" s="95"/>
      <c r="J253" s="94">
        <f t="shared" si="41"/>
        <v>0</v>
      </c>
      <c r="K253" s="94"/>
      <c r="L253" s="96">
        <f t="shared" si="42"/>
        <v>0</v>
      </c>
      <c r="M253" s="71">
        <f t="shared" si="37"/>
        <v>1</v>
      </c>
      <c r="N253" s="71">
        <f t="shared" si="38"/>
        <v>1</v>
      </c>
      <c r="O253" s="71">
        <f t="shared" si="39"/>
        <v>1</v>
      </c>
      <c r="P253" s="71">
        <f t="shared" si="43"/>
        <v>1</v>
      </c>
      <c r="Q253" s="71"/>
      <c r="R253" s="71">
        <f t="shared" si="44"/>
        <v>0</v>
      </c>
      <c r="S253" s="71">
        <f t="shared" si="45"/>
        <v>0</v>
      </c>
      <c r="T253" s="70">
        <f t="shared" si="46"/>
        <v>0</v>
      </c>
      <c r="U253" s="71"/>
      <c r="V253" s="97"/>
      <c r="W253" s="72"/>
      <c r="X253" s="72"/>
      <c r="Y253" s="72"/>
      <c r="Z253" s="72"/>
      <c r="AA253" s="72"/>
      <c r="AB253" s="72"/>
      <c r="AC253" s="72"/>
      <c r="AD253" s="72"/>
    </row>
    <row r="254" spans="1:30" s="73" customFormat="1" ht="14.25" x14ac:dyDescent="0.25">
      <c r="A254" s="89">
        <v>243</v>
      </c>
      <c r="B254" s="90" t="s">
        <v>1052</v>
      </c>
      <c r="C254" s="90" t="s">
        <v>476</v>
      </c>
      <c r="D254" s="90">
        <v>50</v>
      </c>
      <c r="E254" s="91"/>
      <c r="F254" s="92"/>
      <c r="G254" s="93"/>
      <c r="H254" s="94">
        <f t="shared" si="40"/>
        <v>0</v>
      </c>
      <c r="I254" s="95"/>
      <c r="J254" s="94">
        <f t="shared" si="41"/>
        <v>0</v>
      </c>
      <c r="K254" s="94"/>
      <c r="L254" s="96">
        <f t="shared" si="42"/>
        <v>0</v>
      </c>
      <c r="M254" s="71">
        <f t="shared" si="37"/>
        <v>1</v>
      </c>
      <c r="N254" s="71">
        <f t="shared" si="38"/>
        <v>1</v>
      </c>
      <c r="O254" s="71">
        <f t="shared" si="39"/>
        <v>1</v>
      </c>
      <c r="P254" s="71">
        <f t="shared" si="43"/>
        <v>1</v>
      </c>
      <c r="Q254" s="71"/>
      <c r="R254" s="71">
        <f t="shared" si="44"/>
        <v>0</v>
      </c>
      <c r="S254" s="71">
        <f t="shared" si="45"/>
        <v>0</v>
      </c>
      <c r="T254" s="70">
        <f t="shared" si="46"/>
        <v>0</v>
      </c>
      <c r="U254" s="71"/>
      <c r="V254" s="97"/>
      <c r="W254" s="72"/>
      <c r="X254" s="72"/>
      <c r="Y254" s="72"/>
      <c r="Z254" s="72"/>
      <c r="AA254" s="72"/>
      <c r="AB254" s="72"/>
      <c r="AC254" s="72"/>
      <c r="AD254" s="72"/>
    </row>
    <row r="255" spans="1:30" s="73" customFormat="1" ht="14.25" x14ac:dyDescent="0.25">
      <c r="A255" s="89">
        <v>244</v>
      </c>
      <c r="B255" s="90" t="s">
        <v>1053</v>
      </c>
      <c r="C255" s="90" t="s">
        <v>476</v>
      </c>
      <c r="D255" s="90">
        <v>3000</v>
      </c>
      <c r="E255" s="91"/>
      <c r="F255" s="92"/>
      <c r="G255" s="93"/>
      <c r="H255" s="94">
        <f t="shared" si="40"/>
        <v>0</v>
      </c>
      <c r="I255" s="95"/>
      <c r="J255" s="94">
        <f t="shared" si="41"/>
        <v>0</v>
      </c>
      <c r="K255" s="94"/>
      <c r="L255" s="96">
        <f t="shared" si="42"/>
        <v>0</v>
      </c>
      <c r="M255" s="71">
        <f t="shared" si="37"/>
        <v>1</v>
      </c>
      <c r="N255" s="71">
        <f t="shared" si="38"/>
        <v>1</v>
      </c>
      <c r="O255" s="71">
        <f t="shared" si="39"/>
        <v>1</v>
      </c>
      <c r="P255" s="71">
        <f t="shared" si="43"/>
        <v>1</v>
      </c>
      <c r="Q255" s="71"/>
      <c r="R255" s="71">
        <f t="shared" si="44"/>
        <v>0</v>
      </c>
      <c r="S255" s="71">
        <f t="shared" si="45"/>
        <v>0</v>
      </c>
      <c r="T255" s="70">
        <f t="shared" si="46"/>
        <v>0</v>
      </c>
      <c r="U255" s="71"/>
      <c r="V255" s="97"/>
      <c r="W255" s="72"/>
      <c r="X255" s="72"/>
      <c r="Y255" s="72"/>
      <c r="Z255" s="72"/>
      <c r="AA255" s="72"/>
      <c r="AB255" s="72"/>
      <c r="AC255" s="72"/>
      <c r="AD255" s="72"/>
    </row>
    <row r="256" spans="1:30" s="73" customFormat="1" ht="28.5" x14ac:dyDescent="0.25">
      <c r="A256" s="89">
        <v>245</v>
      </c>
      <c r="B256" s="90" t="s">
        <v>1054</v>
      </c>
      <c r="C256" s="90" t="s">
        <v>505</v>
      </c>
      <c r="D256" s="90">
        <v>20</v>
      </c>
      <c r="E256" s="91"/>
      <c r="F256" s="92"/>
      <c r="G256" s="93"/>
      <c r="H256" s="94">
        <f t="shared" si="40"/>
        <v>0</v>
      </c>
      <c r="I256" s="95"/>
      <c r="J256" s="94">
        <f t="shared" si="41"/>
        <v>0</v>
      </c>
      <c r="K256" s="94"/>
      <c r="L256" s="96">
        <f t="shared" si="42"/>
        <v>0</v>
      </c>
      <c r="M256" s="71">
        <f t="shared" si="37"/>
        <v>1</v>
      </c>
      <c r="N256" s="71">
        <f t="shared" si="38"/>
        <v>1</v>
      </c>
      <c r="O256" s="71">
        <f t="shared" si="39"/>
        <v>1</v>
      </c>
      <c r="P256" s="71">
        <f t="shared" si="43"/>
        <v>1</v>
      </c>
      <c r="Q256" s="71"/>
      <c r="R256" s="71">
        <f t="shared" si="44"/>
        <v>0</v>
      </c>
      <c r="S256" s="71">
        <f t="shared" si="45"/>
        <v>0</v>
      </c>
      <c r="T256" s="70">
        <f t="shared" si="46"/>
        <v>0</v>
      </c>
      <c r="U256" s="71"/>
      <c r="V256" s="97"/>
      <c r="W256" s="72"/>
      <c r="X256" s="72"/>
      <c r="Y256" s="72"/>
      <c r="Z256" s="72"/>
      <c r="AA256" s="72"/>
      <c r="AB256" s="72"/>
      <c r="AC256" s="72"/>
      <c r="AD256" s="72"/>
    </row>
    <row r="257" spans="1:30" s="73" customFormat="1" ht="28.5" x14ac:dyDescent="0.25">
      <c r="A257" s="89">
        <v>246</v>
      </c>
      <c r="B257" s="90" t="s">
        <v>1055</v>
      </c>
      <c r="C257" s="90" t="s">
        <v>476</v>
      </c>
      <c r="D257" s="90">
        <v>200</v>
      </c>
      <c r="E257" s="91"/>
      <c r="F257" s="92"/>
      <c r="G257" s="93"/>
      <c r="H257" s="94">
        <f t="shared" si="40"/>
        <v>0</v>
      </c>
      <c r="I257" s="95"/>
      <c r="J257" s="94">
        <f t="shared" si="41"/>
        <v>0</v>
      </c>
      <c r="K257" s="94"/>
      <c r="L257" s="96">
        <f t="shared" si="42"/>
        <v>0</v>
      </c>
      <c r="M257" s="71">
        <f t="shared" si="37"/>
        <v>1</v>
      </c>
      <c r="N257" s="71">
        <f t="shared" si="38"/>
        <v>1</v>
      </c>
      <c r="O257" s="71">
        <f t="shared" si="39"/>
        <v>1</v>
      </c>
      <c r="P257" s="71">
        <f t="shared" si="43"/>
        <v>1</v>
      </c>
      <c r="Q257" s="71"/>
      <c r="R257" s="71">
        <f t="shared" si="44"/>
        <v>0</v>
      </c>
      <c r="S257" s="71">
        <f t="shared" si="45"/>
        <v>0</v>
      </c>
      <c r="T257" s="70">
        <f t="shared" si="46"/>
        <v>0</v>
      </c>
      <c r="U257" s="71"/>
      <c r="V257" s="97"/>
      <c r="W257" s="72"/>
      <c r="X257" s="72"/>
      <c r="Y257" s="72"/>
      <c r="Z257" s="72"/>
      <c r="AA257" s="72"/>
      <c r="AB257" s="72"/>
      <c r="AC257" s="72"/>
      <c r="AD257" s="72"/>
    </row>
    <row r="258" spans="1:30" s="73" customFormat="1" ht="14.25" x14ac:dyDescent="0.25">
      <c r="A258" s="89">
        <v>247</v>
      </c>
      <c r="B258" s="90" t="s">
        <v>1056</v>
      </c>
      <c r="C258" s="90" t="s">
        <v>476</v>
      </c>
      <c r="D258" s="90">
        <v>30</v>
      </c>
      <c r="E258" s="91"/>
      <c r="F258" s="92"/>
      <c r="G258" s="93"/>
      <c r="H258" s="94">
        <f t="shared" si="40"/>
        <v>0</v>
      </c>
      <c r="I258" s="95"/>
      <c r="J258" s="94">
        <f t="shared" si="41"/>
        <v>0</v>
      </c>
      <c r="K258" s="94"/>
      <c r="L258" s="96">
        <f t="shared" si="42"/>
        <v>0</v>
      </c>
      <c r="M258" s="71">
        <f t="shared" si="37"/>
        <v>1</v>
      </c>
      <c r="N258" s="71">
        <f t="shared" si="38"/>
        <v>1</v>
      </c>
      <c r="O258" s="71">
        <f t="shared" si="39"/>
        <v>1</v>
      </c>
      <c r="P258" s="71">
        <f t="shared" si="43"/>
        <v>1</v>
      </c>
      <c r="Q258" s="71"/>
      <c r="R258" s="71">
        <f t="shared" si="44"/>
        <v>0</v>
      </c>
      <c r="S258" s="71">
        <f t="shared" si="45"/>
        <v>0</v>
      </c>
      <c r="T258" s="70">
        <f t="shared" si="46"/>
        <v>0</v>
      </c>
      <c r="U258" s="71"/>
      <c r="V258" s="97"/>
      <c r="W258" s="72"/>
      <c r="X258" s="72"/>
      <c r="Y258" s="72"/>
      <c r="Z258" s="72"/>
      <c r="AA258" s="72"/>
      <c r="AB258" s="72"/>
      <c r="AC258" s="72"/>
      <c r="AD258" s="72"/>
    </row>
    <row r="259" spans="1:30" s="73" customFormat="1" ht="14.25" x14ac:dyDescent="0.25">
      <c r="A259" s="89">
        <v>248</v>
      </c>
      <c r="B259" s="90" t="s">
        <v>1057</v>
      </c>
      <c r="C259" s="90" t="s">
        <v>476</v>
      </c>
      <c r="D259" s="90">
        <v>300</v>
      </c>
      <c r="E259" s="91"/>
      <c r="F259" s="92"/>
      <c r="G259" s="93"/>
      <c r="H259" s="94">
        <f t="shared" si="40"/>
        <v>0</v>
      </c>
      <c r="I259" s="95"/>
      <c r="J259" s="94">
        <f t="shared" si="41"/>
        <v>0</v>
      </c>
      <c r="K259" s="94"/>
      <c r="L259" s="96">
        <f t="shared" si="42"/>
        <v>0</v>
      </c>
      <c r="M259" s="71">
        <f t="shared" si="37"/>
        <v>1</v>
      </c>
      <c r="N259" s="71">
        <f t="shared" si="38"/>
        <v>1</v>
      </c>
      <c r="O259" s="71">
        <f t="shared" si="39"/>
        <v>1</v>
      </c>
      <c r="P259" s="71">
        <f t="shared" si="43"/>
        <v>1</v>
      </c>
      <c r="Q259" s="71"/>
      <c r="R259" s="71">
        <f t="shared" si="44"/>
        <v>0</v>
      </c>
      <c r="S259" s="71">
        <f t="shared" si="45"/>
        <v>0</v>
      </c>
      <c r="T259" s="70">
        <f t="shared" si="46"/>
        <v>0</v>
      </c>
      <c r="U259" s="71"/>
      <c r="V259" s="97"/>
      <c r="W259" s="72"/>
      <c r="X259" s="72"/>
      <c r="Y259" s="72"/>
      <c r="Z259" s="72"/>
      <c r="AA259" s="72"/>
      <c r="AB259" s="72"/>
      <c r="AC259" s="72"/>
      <c r="AD259" s="72"/>
    </row>
    <row r="260" spans="1:30" s="73" customFormat="1" ht="14.25" x14ac:dyDescent="0.25">
      <c r="A260" s="89">
        <v>249</v>
      </c>
      <c r="B260" s="90" t="s">
        <v>1058</v>
      </c>
      <c r="C260" s="90" t="s">
        <v>505</v>
      </c>
      <c r="D260" s="90">
        <v>200</v>
      </c>
      <c r="E260" s="91"/>
      <c r="F260" s="92"/>
      <c r="G260" s="93"/>
      <c r="H260" s="94">
        <f t="shared" si="40"/>
        <v>0</v>
      </c>
      <c r="I260" s="95"/>
      <c r="J260" s="94">
        <f t="shared" si="41"/>
        <v>0</v>
      </c>
      <c r="K260" s="94"/>
      <c r="L260" s="96">
        <f t="shared" si="42"/>
        <v>0</v>
      </c>
      <c r="M260" s="71">
        <f t="shared" si="37"/>
        <v>1</v>
      </c>
      <c r="N260" s="71">
        <f t="shared" si="38"/>
        <v>1</v>
      </c>
      <c r="O260" s="71">
        <f t="shared" si="39"/>
        <v>1</v>
      </c>
      <c r="P260" s="71">
        <f t="shared" si="43"/>
        <v>1</v>
      </c>
      <c r="Q260" s="71"/>
      <c r="R260" s="71">
        <f t="shared" si="44"/>
        <v>0</v>
      </c>
      <c r="S260" s="71">
        <f t="shared" si="45"/>
        <v>0</v>
      </c>
      <c r="T260" s="70">
        <f t="shared" si="46"/>
        <v>0</v>
      </c>
      <c r="U260" s="71"/>
      <c r="V260" s="97"/>
      <c r="W260" s="72"/>
      <c r="X260" s="72"/>
      <c r="Y260" s="72"/>
      <c r="Z260" s="72"/>
      <c r="AA260" s="72"/>
      <c r="AB260" s="72"/>
      <c r="AC260" s="72"/>
      <c r="AD260" s="72"/>
    </row>
    <row r="261" spans="1:30" s="73" customFormat="1" ht="14.25" x14ac:dyDescent="0.25">
      <c r="A261" s="89">
        <v>250</v>
      </c>
      <c r="B261" s="90" t="s">
        <v>1059</v>
      </c>
      <c r="C261" s="90" t="s">
        <v>476</v>
      </c>
      <c r="D261" s="90">
        <v>32000</v>
      </c>
      <c r="E261" s="91"/>
      <c r="F261" s="92"/>
      <c r="G261" s="93"/>
      <c r="H261" s="94">
        <f t="shared" si="40"/>
        <v>0</v>
      </c>
      <c r="I261" s="95"/>
      <c r="J261" s="94">
        <f t="shared" si="41"/>
        <v>0</v>
      </c>
      <c r="K261" s="94"/>
      <c r="L261" s="96">
        <f t="shared" si="42"/>
        <v>0</v>
      </c>
      <c r="M261" s="71">
        <f t="shared" si="37"/>
        <v>1</v>
      </c>
      <c r="N261" s="71">
        <f t="shared" si="38"/>
        <v>1</v>
      </c>
      <c r="O261" s="71">
        <f t="shared" si="39"/>
        <v>1</v>
      </c>
      <c r="P261" s="71">
        <f t="shared" si="43"/>
        <v>1</v>
      </c>
      <c r="Q261" s="71"/>
      <c r="R261" s="71">
        <f t="shared" si="44"/>
        <v>0</v>
      </c>
      <c r="S261" s="71">
        <f t="shared" si="45"/>
        <v>0</v>
      </c>
      <c r="T261" s="70">
        <f t="shared" si="46"/>
        <v>0</v>
      </c>
      <c r="U261" s="71"/>
      <c r="V261" s="97"/>
      <c r="W261" s="72"/>
      <c r="X261" s="72"/>
      <c r="Y261" s="72"/>
      <c r="Z261" s="72"/>
      <c r="AA261" s="72"/>
      <c r="AB261" s="72"/>
      <c r="AC261" s="72"/>
      <c r="AD261" s="72"/>
    </row>
    <row r="262" spans="1:30" s="73" customFormat="1" ht="14.25" x14ac:dyDescent="0.25">
      <c r="A262" s="89">
        <v>251</v>
      </c>
      <c r="B262" s="90" t="s">
        <v>1060</v>
      </c>
      <c r="C262" s="90" t="s">
        <v>476</v>
      </c>
      <c r="D262" s="90">
        <v>5</v>
      </c>
      <c r="E262" s="91"/>
      <c r="F262" s="92"/>
      <c r="G262" s="93"/>
      <c r="H262" s="94">
        <f t="shared" si="40"/>
        <v>0</v>
      </c>
      <c r="I262" s="95"/>
      <c r="J262" s="94">
        <f t="shared" si="41"/>
        <v>0</v>
      </c>
      <c r="K262" s="94"/>
      <c r="L262" s="96">
        <f t="shared" si="42"/>
        <v>0</v>
      </c>
      <c r="M262" s="71">
        <f t="shared" ref="M262:M310" si="47">IF(ISBLANK(E262),1,0)</f>
        <v>1</v>
      </c>
      <c r="N262" s="71">
        <f t="shared" ref="N262:N310" si="48">IF(ISBLANK(F262),1,0)</f>
        <v>1</v>
      </c>
      <c r="O262" s="71">
        <f t="shared" ref="O262:O310" si="49">IF(ISBLANK(G262),1,0)</f>
        <v>1</v>
      </c>
      <c r="P262" s="71">
        <f t="shared" si="43"/>
        <v>1</v>
      </c>
      <c r="Q262" s="71"/>
      <c r="R262" s="71">
        <f t="shared" si="44"/>
        <v>0</v>
      </c>
      <c r="S262" s="71">
        <f t="shared" si="45"/>
        <v>0</v>
      </c>
      <c r="T262" s="70">
        <f t="shared" si="46"/>
        <v>0</v>
      </c>
      <c r="U262" s="71"/>
      <c r="V262" s="97"/>
      <c r="W262" s="72"/>
      <c r="X262" s="72"/>
      <c r="Y262" s="72"/>
      <c r="Z262" s="72"/>
      <c r="AA262" s="72"/>
      <c r="AB262" s="72"/>
      <c r="AC262" s="72"/>
      <c r="AD262" s="72"/>
    </row>
    <row r="263" spans="1:30" s="73" customFormat="1" ht="14.25" x14ac:dyDescent="0.25">
      <c r="A263" s="89">
        <v>252</v>
      </c>
      <c r="B263" s="90" t="s">
        <v>1061</v>
      </c>
      <c r="C263" s="90" t="s">
        <v>505</v>
      </c>
      <c r="D263" s="90">
        <v>60</v>
      </c>
      <c r="E263" s="91"/>
      <c r="F263" s="92"/>
      <c r="G263" s="93"/>
      <c r="H263" s="94">
        <f t="shared" si="40"/>
        <v>0</v>
      </c>
      <c r="I263" s="95"/>
      <c r="J263" s="94">
        <f t="shared" si="41"/>
        <v>0</v>
      </c>
      <c r="K263" s="94"/>
      <c r="L263" s="96">
        <f t="shared" si="42"/>
        <v>0</v>
      </c>
      <c r="M263" s="71">
        <f t="shared" si="47"/>
        <v>1</v>
      </c>
      <c r="N263" s="71">
        <f t="shared" si="48"/>
        <v>1</v>
      </c>
      <c r="O263" s="71">
        <f t="shared" si="49"/>
        <v>1</v>
      </c>
      <c r="P263" s="71">
        <f t="shared" si="43"/>
        <v>1</v>
      </c>
      <c r="Q263" s="71"/>
      <c r="R263" s="71">
        <f t="shared" si="44"/>
        <v>0</v>
      </c>
      <c r="S263" s="71">
        <f t="shared" si="45"/>
        <v>0</v>
      </c>
      <c r="T263" s="70">
        <f t="shared" si="46"/>
        <v>0</v>
      </c>
      <c r="U263" s="71"/>
      <c r="V263" s="97"/>
      <c r="W263" s="72"/>
      <c r="X263" s="72"/>
      <c r="Y263" s="72"/>
      <c r="Z263" s="72"/>
      <c r="AA263" s="72"/>
      <c r="AB263" s="72"/>
      <c r="AC263" s="72"/>
      <c r="AD263" s="72"/>
    </row>
    <row r="264" spans="1:30" s="73" customFormat="1" ht="14.25" x14ac:dyDescent="0.25">
      <c r="A264" s="89">
        <v>253</v>
      </c>
      <c r="B264" s="90" t="s">
        <v>1062</v>
      </c>
      <c r="C264" s="90" t="s">
        <v>505</v>
      </c>
      <c r="D264" s="90">
        <v>5</v>
      </c>
      <c r="E264" s="91"/>
      <c r="F264" s="92"/>
      <c r="G264" s="93"/>
      <c r="H264" s="94">
        <f t="shared" si="40"/>
        <v>0</v>
      </c>
      <c r="I264" s="95"/>
      <c r="J264" s="94">
        <f t="shared" si="41"/>
        <v>0</v>
      </c>
      <c r="K264" s="94"/>
      <c r="L264" s="96">
        <f t="shared" si="42"/>
        <v>0</v>
      </c>
      <c r="M264" s="71">
        <f t="shared" si="47"/>
        <v>1</v>
      </c>
      <c r="N264" s="71">
        <f t="shared" si="48"/>
        <v>1</v>
      </c>
      <c r="O264" s="71">
        <f t="shared" si="49"/>
        <v>1</v>
      </c>
      <c r="P264" s="71">
        <f t="shared" si="43"/>
        <v>1</v>
      </c>
      <c r="Q264" s="71"/>
      <c r="R264" s="71">
        <f t="shared" si="44"/>
        <v>0</v>
      </c>
      <c r="S264" s="71">
        <f t="shared" si="45"/>
        <v>0</v>
      </c>
      <c r="T264" s="70">
        <f t="shared" si="46"/>
        <v>0</v>
      </c>
      <c r="U264" s="71"/>
      <c r="V264" s="97"/>
      <c r="W264" s="72"/>
      <c r="X264" s="72"/>
      <c r="Y264" s="72"/>
      <c r="Z264" s="72"/>
      <c r="AA264" s="72"/>
      <c r="AB264" s="72"/>
      <c r="AC264" s="72"/>
      <c r="AD264" s="72"/>
    </row>
    <row r="265" spans="1:30" s="73" customFormat="1" ht="14.25" x14ac:dyDescent="0.25">
      <c r="A265" s="89">
        <v>254</v>
      </c>
      <c r="B265" s="90" t="s">
        <v>1063</v>
      </c>
      <c r="C265" s="90" t="s">
        <v>476</v>
      </c>
      <c r="D265" s="90">
        <v>60</v>
      </c>
      <c r="E265" s="91"/>
      <c r="F265" s="92"/>
      <c r="G265" s="93"/>
      <c r="H265" s="94">
        <f t="shared" si="40"/>
        <v>0</v>
      </c>
      <c r="I265" s="95"/>
      <c r="J265" s="94">
        <f t="shared" si="41"/>
        <v>0</v>
      </c>
      <c r="K265" s="94"/>
      <c r="L265" s="96">
        <f t="shared" si="42"/>
        <v>0</v>
      </c>
      <c r="M265" s="71">
        <f t="shared" si="47"/>
        <v>1</v>
      </c>
      <c r="N265" s="71">
        <f t="shared" si="48"/>
        <v>1</v>
      </c>
      <c r="O265" s="71">
        <f t="shared" si="49"/>
        <v>1</v>
      </c>
      <c r="P265" s="71">
        <f t="shared" si="43"/>
        <v>1</v>
      </c>
      <c r="Q265" s="71"/>
      <c r="R265" s="71">
        <f t="shared" si="44"/>
        <v>0</v>
      </c>
      <c r="S265" s="71">
        <f t="shared" si="45"/>
        <v>0</v>
      </c>
      <c r="T265" s="70">
        <f t="shared" si="46"/>
        <v>0</v>
      </c>
      <c r="U265" s="71"/>
      <c r="V265" s="97"/>
      <c r="W265" s="72"/>
      <c r="X265" s="72"/>
      <c r="Y265" s="72"/>
      <c r="Z265" s="72"/>
      <c r="AA265" s="72"/>
      <c r="AB265" s="72"/>
      <c r="AC265" s="72"/>
      <c r="AD265" s="72"/>
    </row>
    <row r="266" spans="1:30" s="73" customFormat="1" ht="14.25" x14ac:dyDescent="0.25">
      <c r="A266" s="89">
        <v>255</v>
      </c>
      <c r="B266" s="90" t="s">
        <v>1064</v>
      </c>
      <c r="C266" s="90" t="s">
        <v>476</v>
      </c>
      <c r="D266" s="90">
        <v>180</v>
      </c>
      <c r="E266" s="91"/>
      <c r="F266" s="92"/>
      <c r="G266" s="93"/>
      <c r="H266" s="94">
        <f t="shared" si="40"/>
        <v>0</v>
      </c>
      <c r="I266" s="95"/>
      <c r="J266" s="94">
        <f t="shared" si="41"/>
        <v>0</v>
      </c>
      <c r="K266" s="94"/>
      <c r="L266" s="96">
        <f t="shared" si="42"/>
        <v>0</v>
      </c>
      <c r="M266" s="71">
        <f t="shared" si="47"/>
        <v>1</v>
      </c>
      <c r="N266" s="71">
        <f t="shared" si="48"/>
        <v>1</v>
      </c>
      <c r="O266" s="71">
        <f t="shared" si="49"/>
        <v>1</v>
      </c>
      <c r="P266" s="71">
        <f t="shared" si="43"/>
        <v>1</v>
      </c>
      <c r="Q266" s="71"/>
      <c r="R266" s="71">
        <f t="shared" si="44"/>
        <v>0</v>
      </c>
      <c r="S266" s="71">
        <f t="shared" si="45"/>
        <v>0</v>
      </c>
      <c r="T266" s="70">
        <f t="shared" si="46"/>
        <v>0</v>
      </c>
      <c r="U266" s="71"/>
      <c r="V266" s="97"/>
      <c r="W266" s="72"/>
      <c r="X266" s="72"/>
      <c r="Y266" s="72"/>
      <c r="Z266" s="72"/>
      <c r="AA266" s="72"/>
      <c r="AB266" s="72"/>
      <c r="AC266" s="72"/>
      <c r="AD266" s="72"/>
    </row>
    <row r="267" spans="1:30" s="73" customFormat="1" ht="14.25" x14ac:dyDescent="0.25">
      <c r="A267" s="89">
        <v>256</v>
      </c>
      <c r="B267" s="90" t="s">
        <v>1065</v>
      </c>
      <c r="C267" s="90" t="s">
        <v>476</v>
      </c>
      <c r="D267" s="90">
        <v>100</v>
      </c>
      <c r="E267" s="91"/>
      <c r="F267" s="92"/>
      <c r="G267" s="93"/>
      <c r="H267" s="94">
        <f t="shared" si="40"/>
        <v>0</v>
      </c>
      <c r="I267" s="95"/>
      <c r="J267" s="94">
        <f t="shared" si="41"/>
        <v>0</v>
      </c>
      <c r="K267" s="94"/>
      <c r="L267" s="96">
        <f t="shared" si="42"/>
        <v>0</v>
      </c>
      <c r="M267" s="71">
        <f t="shared" si="47"/>
        <v>1</v>
      </c>
      <c r="N267" s="71">
        <f t="shared" si="48"/>
        <v>1</v>
      </c>
      <c r="O267" s="71">
        <f t="shared" si="49"/>
        <v>1</v>
      </c>
      <c r="P267" s="71">
        <f t="shared" si="43"/>
        <v>1</v>
      </c>
      <c r="Q267" s="71"/>
      <c r="R267" s="71">
        <f t="shared" si="44"/>
        <v>0</v>
      </c>
      <c r="S267" s="71">
        <f t="shared" si="45"/>
        <v>0</v>
      </c>
      <c r="T267" s="70">
        <f t="shared" si="46"/>
        <v>0</v>
      </c>
      <c r="U267" s="71"/>
      <c r="V267" s="97"/>
      <c r="W267" s="72"/>
      <c r="X267" s="72"/>
      <c r="Y267" s="72"/>
      <c r="Z267" s="72"/>
      <c r="AA267" s="72"/>
      <c r="AB267" s="72"/>
      <c r="AC267" s="72"/>
      <c r="AD267" s="72"/>
    </row>
    <row r="268" spans="1:30" s="73" customFormat="1" ht="14.25" x14ac:dyDescent="0.25">
      <c r="A268" s="89">
        <v>257</v>
      </c>
      <c r="B268" s="90" t="s">
        <v>1066</v>
      </c>
      <c r="C268" s="90" t="s">
        <v>476</v>
      </c>
      <c r="D268" s="90">
        <v>12000</v>
      </c>
      <c r="E268" s="91"/>
      <c r="F268" s="92"/>
      <c r="G268" s="93"/>
      <c r="H268" s="94">
        <f t="shared" si="40"/>
        <v>0</v>
      </c>
      <c r="I268" s="95"/>
      <c r="J268" s="94">
        <f t="shared" si="41"/>
        <v>0</v>
      </c>
      <c r="K268" s="94"/>
      <c r="L268" s="96">
        <f t="shared" si="42"/>
        <v>0</v>
      </c>
      <c r="M268" s="71">
        <f t="shared" si="47"/>
        <v>1</v>
      </c>
      <c r="N268" s="71">
        <f t="shared" si="48"/>
        <v>1</v>
      </c>
      <c r="O268" s="71">
        <f t="shared" si="49"/>
        <v>1</v>
      </c>
      <c r="P268" s="71">
        <f t="shared" si="43"/>
        <v>1</v>
      </c>
      <c r="Q268" s="71"/>
      <c r="R268" s="71">
        <f t="shared" si="44"/>
        <v>0</v>
      </c>
      <c r="S268" s="71">
        <f t="shared" si="45"/>
        <v>0</v>
      </c>
      <c r="T268" s="70">
        <f t="shared" si="46"/>
        <v>0</v>
      </c>
      <c r="U268" s="71"/>
      <c r="V268" s="97"/>
      <c r="W268" s="72"/>
      <c r="X268" s="72"/>
      <c r="Y268" s="72"/>
      <c r="Z268" s="72"/>
      <c r="AA268" s="72"/>
      <c r="AB268" s="72"/>
      <c r="AC268" s="72"/>
      <c r="AD268" s="72"/>
    </row>
    <row r="269" spans="1:30" s="73" customFormat="1" ht="14.25" x14ac:dyDescent="0.25">
      <c r="A269" s="89">
        <v>258</v>
      </c>
      <c r="B269" s="90" t="s">
        <v>1067</v>
      </c>
      <c r="C269" s="90" t="s">
        <v>476</v>
      </c>
      <c r="D269" s="90">
        <v>2100</v>
      </c>
      <c r="E269" s="91"/>
      <c r="F269" s="92"/>
      <c r="G269" s="93"/>
      <c r="H269" s="94">
        <f t="shared" si="40"/>
        <v>0</v>
      </c>
      <c r="I269" s="95"/>
      <c r="J269" s="94">
        <f t="shared" si="41"/>
        <v>0</v>
      </c>
      <c r="K269" s="94"/>
      <c r="L269" s="96">
        <f t="shared" si="42"/>
        <v>0</v>
      </c>
      <c r="M269" s="71">
        <f t="shared" si="47"/>
        <v>1</v>
      </c>
      <c r="N269" s="71">
        <f t="shared" si="48"/>
        <v>1</v>
      </c>
      <c r="O269" s="71">
        <f t="shared" si="49"/>
        <v>1</v>
      </c>
      <c r="P269" s="71">
        <f t="shared" si="43"/>
        <v>1</v>
      </c>
      <c r="Q269" s="71"/>
      <c r="R269" s="71">
        <f t="shared" si="44"/>
        <v>0</v>
      </c>
      <c r="S269" s="71">
        <f t="shared" si="45"/>
        <v>0</v>
      </c>
      <c r="T269" s="70">
        <f t="shared" si="46"/>
        <v>0</v>
      </c>
      <c r="U269" s="71"/>
      <c r="V269" s="97"/>
      <c r="W269" s="72"/>
      <c r="X269" s="72"/>
      <c r="Y269" s="72"/>
      <c r="Z269" s="72"/>
      <c r="AA269" s="72"/>
      <c r="AB269" s="72"/>
      <c r="AC269" s="72"/>
      <c r="AD269" s="72"/>
    </row>
    <row r="270" spans="1:30" s="73" customFormat="1" ht="14.25" x14ac:dyDescent="0.25">
      <c r="A270" s="89">
        <v>259</v>
      </c>
      <c r="B270" s="90" t="s">
        <v>1068</v>
      </c>
      <c r="C270" s="90" t="s">
        <v>1069</v>
      </c>
      <c r="D270" s="90">
        <v>1000</v>
      </c>
      <c r="E270" s="91"/>
      <c r="F270" s="92"/>
      <c r="G270" s="93"/>
      <c r="H270" s="94">
        <f t="shared" si="40"/>
        <v>0</v>
      </c>
      <c r="I270" s="95"/>
      <c r="J270" s="94">
        <f t="shared" si="41"/>
        <v>0</v>
      </c>
      <c r="K270" s="94"/>
      <c r="L270" s="96">
        <f t="shared" si="42"/>
        <v>0</v>
      </c>
      <c r="M270" s="71">
        <f t="shared" si="47"/>
        <v>1</v>
      </c>
      <c r="N270" s="71">
        <f t="shared" si="48"/>
        <v>1</v>
      </c>
      <c r="O270" s="71">
        <f t="shared" si="49"/>
        <v>1</v>
      </c>
      <c r="P270" s="71">
        <f t="shared" si="43"/>
        <v>1</v>
      </c>
      <c r="Q270" s="71"/>
      <c r="R270" s="71">
        <f t="shared" si="44"/>
        <v>0</v>
      </c>
      <c r="S270" s="71">
        <f t="shared" si="45"/>
        <v>0</v>
      </c>
      <c r="T270" s="70">
        <f t="shared" si="46"/>
        <v>0</v>
      </c>
      <c r="U270" s="71"/>
      <c r="V270" s="97"/>
      <c r="W270" s="72"/>
      <c r="X270" s="72"/>
      <c r="Y270" s="72"/>
      <c r="Z270" s="72"/>
      <c r="AA270" s="72"/>
      <c r="AB270" s="72"/>
      <c r="AC270" s="72"/>
      <c r="AD270" s="72"/>
    </row>
    <row r="271" spans="1:30" s="73" customFormat="1" ht="28.5" x14ac:dyDescent="0.25">
      <c r="A271" s="89">
        <v>260</v>
      </c>
      <c r="B271" s="90" t="s">
        <v>1070</v>
      </c>
      <c r="C271" s="90" t="s">
        <v>476</v>
      </c>
      <c r="D271" s="90">
        <v>60</v>
      </c>
      <c r="E271" s="91"/>
      <c r="F271" s="92"/>
      <c r="G271" s="93"/>
      <c r="H271" s="94">
        <f t="shared" si="40"/>
        <v>0</v>
      </c>
      <c r="I271" s="95"/>
      <c r="J271" s="94">
        <f t="shared" si="41"/>
        <v>0</v>
      </c>
      <c r="K271" s="94"/>
      <c r="L271" s="96">
        <f t="shared" si="42"/>
        <v>0</v>
      </c>
      <c r="M271" s="71">
        <f t="shared" si="47"/>
        <v>1</v>
      </c>
      <c r="N271" s="71">
        <f t="shared" si="48"/>
        <v>1</v>
      </c>
      <c r="O271" s="71">
        <f t="shared" si="49"/>
        <v>1</v>
      </c>
      <c r="P271" s="71">
        <f t="shared" si="43"/>
        <v>1</v>
      </c>
      <c r="Q271" s="71"/>
      <c r="R271" s="71">
        <f t="shared" si="44"/>
        <v>0</v>
      </c>
      <c r="S271" s="71">
        <f t="shared" si="45"/>
        <v>0</v>
      </c>
      <c r="T271" s="70">
        <f t="shared" si="46"/>
        <v>0</v>
      </c>
      <c r="U271" s="71"/>
      <c r="V271" s="97"/>
      <c r="W271" s="72"/>
      <c r="X271" s="72"/>
      <c r="Y271" s="72"/>
      <c r="Z271" s="72"/>
      <c r="AA271" s="72"/>
      <c r="AB271" s="72"/>
      <c r="AC271" s="72"/>
      <c r="AD271" s="72"/>
    </row>
    <row r="272" spans="1:30" s="73" customFormat="1" ht="14.25" x14ac:dyDescent="0.25">
      <c r="A272" s="89">
        <v>261</v>
      </c>
      <c r="B272" s="90" t="s">
        <v>1071</v>
      </c>
      <c r="C272" s="90" t="s">
        <v>476</v>
      </c>
      <c r="D272" s="90">
        <v>2500</v>
      </c>
      <c r="E272" s="91"/>
      <c r="F272" s="92"/>
      <c r="G272" s="93"/>
      <c r="H272" s="94">
        <f t="shared" si="40"/>
        <v>0</v>
      </c>
      <c r="I272" s="95"/>
      <c r="J272" s="94">
        <f t="shared" si="41"/>
        <v>0</v>
      </c>
      <c r="K272" s="94"/>
      <c r="L272" s="96">
        <f t="shared" si="42"/>
        <v>0</v>
      </c>
      <c r="M272" s="71">
        <f t="shared" si="47"/>
        <v>1</v>
      </c>
      <c r="N272" s="71">
        <f t="shared" si="48"/>
        <v>1</v>
      </c>
      <c r="O272" s="71">
        <f t="shared" si="49"/>
        <v>1</v>
      </c>
      <c r="P272" s="71">
        <f t="shared" si="43"/>
        <v>1</v>
      </c>
      <c r="Q272" s="71"/>
      <c r="R272" s="71">
        <f t="shared" si="44"/>
        <v>0</v>
      </c>
      <c r="S272" s="71">
        <f t="shared" si="45"/>
        <v>0</v>
      </c>
      <c r="T272" s="70">
        <f t="shared" si="46"/>
        <v>0</v>
      </c>
      <c r="U272" s="71"/>
      <c r="V272" s="97"/>
      <c r="W272" s="72"/>
      <c r="X272" s="72"/>
      <c r="Y272" s="72"/>
      <c r="Z272" s="72"/>
      <c r="AA272" s="72"/>
      <c r="AB272" s="72"/>
      <c r="AC272" s="72"/>
      <c r="AD272" s="72"/>
    </row>
    <row r="273" spans="1:30" s="73" customFormat="1" ht="14.25" x14ac:dyDescent="0.25">
      <c r="A273" s="89">
        <v>262</v>
      </c>
      <c r="B273" s="90" t="s">
        <v>1072</v>
      </c>
      <c r="C273" s="90" t="s">
        <v>476</v>
      </c>
      <c r="D273" s="90">
        <v>240</v>
      </c>
      <c r="E273" s="91"/>
      <c r="F273" s="92"/>
      <c r="G273" s="93"/>
      <c r="H273" s="94">
        <f t="shared" si="40"/>
        <v>0</v>
      </c>
      <c r="I273" s="95"/>
      <c r="J273" s="94">
        <f t="shared" si="41"/>
        <v>0</v>
      </c>
      <c r="K273" s="94"/>
      <c r="L273" s="96">
        <f t="shared" si="42"/>
        <v>0</v>
      </c>
      <c r="M273" s="71">
        <f t="shared" si="47"/>
        <v>1</v>
      </c>
      <c r="N273" s="71">
        <f t="shared" si="48"/>
        <v>1</v>
      </c>
      <c r="O273" s="71">
        <f t="shared" si="49"/>
        <v>1</v>
      </c>
      <c r="P273" s="71">
        <f t="shared" si="43"/>
        <v>1</v>
      </c>
      <c r="Q273" s="71"/>
      <c r="R273" s="71">
        <f t="shared" si="44"/>
        <v>0</v>
      </c>
      <c r="S273" s="71">
        <f t="shared" si="45"/>
        <v>0</v>
      </c>
      <c r="T273" s="70">
        <f t="shared" si="46"/>
        <v>0</v>
      </c>
      <c r="U273" s="71"/>
      <c r="V273" s="97"/>
      <c r="W273" s="72"/>
      <c r="X273" s="72"/>
      <c r="Y273" s="72"/>
      <c r="Z273" s="72"/>
      <c r="AA273" s="72"/>
      <c r="AB273" s="72"/>
      <c r="AC273" s="72"/>
      <c r="AD273" s="72"/>
    </row>
    <row r="274" spans="1:30" s="73" customFormat="1" ht="14.25" x14ac:dyDescent="0.25">
      <c r="A274" s="89">
        <v>263</v>
      </c>
      <c r="B274" s="90" t="s">
        <v>1073</v>
      </c>
      <c r="C274" s="90" t="s">
        <v>476</v>
      </c>
      <c r="D274" s="90">
        <v>240</v>
      </c>
      <c r="E274" s="91"/>
      <c r="F274" s="92"/>
      <c r="G274" s="93"/>
      <c r="H274" s="94">
        <f t="shared" si="40"/>
        <v>0</v>
      </c>
      <c r="I274" s="95"/>
      <c r="J274" s="94">
        <f t="shared" si="41"/>
        <v>0</v>
      </c>
      <c r="K274" s="94"/>
      <c r="L274" s="96">
        <f t="shared" si="42"/>
        <v>0</v>
      </c>
      <c r="M274" s="71">
        <f t="shared" si="47"/>
        <v>1</v>
      </c>
      <c r="N274" s="71">
        <f t="shared" si="48"/>
        <v>1</v>
      </c>
      <c r="O274" s="71">
        <f t="shared" si="49"/>
        <v>1</v>
      </c>
      <c r="P274" s="71">
        <f t="shared" si="43"/>
        <v>1</v>
      </c>
      <c r="Q274" s="71"/>
      <c r="R274" s="71">
        <f t="shared" si="44"/>
        <v>0</v>
      </c>
      <c r="S274" s="71">
        <f t="shared" si="45"/>
        <v>0</v>
      </c>
      <c r="T274" s="70">
        <f t="shared" si="46"/>
        <v>0</v>
      </c>
      <c r="U274" s="71"/>
      <c r="V274" s="97"/>
      <c r="W274" s="72"/>
      <c r="X274" s="72"/>
      <c r="Y274" s="72"/>
      <c r="Z274" s="72"/>
      <c r="AA274" s="72"/>
      <c r="AB274" s="72"/>
      <c r="AC274" s="72"/>
      <c r="AD274" s="72"/>
    </row>
    <row r="275" spans="1:30" s="73" customFormat="1" ht="14.25" x14ac:dyDescent="0.25">
      <c r="A275" s="89">
        <v>264</v>
      </c>
      <c r="B275" s="90" t="s">
        <v>1074</v>
      </c>
      <c r="C275" s="90" t="s">
        <v>476</v>
      </c>
      <c r="D275" s="90">
        <v>4000</v>
      </c>
      <c r="E275" s="91"/>
      <c r="F275" s="92"/>
      <c r="G275" s="93"/>
      <c r="H275" s="94">
        <f t="shared" si="40"/>
        <v>0</v>
      </c>
      <c r="I275" s="95"/>
      <c r="J275" s="94">
        <f t="shared" si="41"/>
        <v>0</v>
      </c>
      <c r="K275" s="94"/>
      <c r="L275" s="96">
        <f t="shared" si="42"/>
        <v>0</v>
      </c>
      <c r="M275" s="71">
        <f t="shared" si="47"/>
        <v>1</v>
      </c>
      <c r="N275" s="71">
        <f t="shared" si="48"/>
        <v>1</v>
      </c>
      <c r="O275" s="71">
        <f t="shared" si="49"/>
        <v>1</v>
      </c>
      <c r="P275" s="71">
        <f t="shared" si="43"/>
        <v>1</v>
      </c>
      <c r="Q275" s="71"/>
      <c r="R275" s="71">
        <f t="shared" si="44"/>
        <v>0</v>
      </c>
      <c r="S275" s="71">
        <f t="shared" si="45"/>
        <v>0</v>
      </c>
      <c r="T275" s="70">
        <f t="shared" si="46"/>
        <v>0</v>
      </c>
      <c r="U275" s="71"/>
      <c r="V275" s="97"/>
      <c r="W275" s="72"/>
      <c r="X275" s="72"/>
      <c r="Y275" s="72"/>
      <c r="Z275" s="72"/>
      <c r="AA275" s="72"/>
      <c r="AB275" s="72"/>
      <c r="AC275" s="72"/>
      <c r="AD275" s="72"/>
    </row>
    <row r="276" spans="1:30" s="73" customFormat="1" ht="14.25" x14ac:dyDescent="0.25">
      <c r="A276" s="89">
        <v>265</v>
      </c>
      <c r="B276" s="90" t="s">
        <v>1075</v>
      </c>
      <c r="C276" s="90" t="s">
        <v>505</v>
      </c>
      <c r="D276" s="90">
        <v>30</v>
      </c>
      <c r="E276" s="91"/>
      <c r="F276" s="92"/>
      <c r="G276" s="93"/>
      <c r="H276" s="94">
        <f t="shared" si="40"/>
        <v>0</v>
      </c>
      <c r="I276" s="95"/>
      <c r="J276" s="94">
        <f t="shared" si="41"/>
        <v>0</v>
      </c>
      <c r="K276" s="94"/>
      <c r="L276" s="96">
        <f t="shared" si="42"/>
        <v>0</v>
      </c>
      <c r="M276" s="71">
        <f t="shared" si="47"/>
        <v>1</v>
      </c>
      <c r="N276" s="71">
        <f t="shared" si="48"/>
        <v>1</v>
      </c>
      <c r="O276" s="71">
        <f t="shared" si="49"/>
        <v>1</v>
      </c>
      <c r="P276" s="71">
        <f t="shared" si="43"/>
        <v>1</v>
      </c>
      <c r="Q276" s="71"/>
      <c r="R276" s="71">
        <f t="shared" si="44"/>
        <v>0</v>
      </c>
      <c r="S276" s="71">
        <f t="shared" si="45"/>
        <v>0</v>
      </c>
      <c r="T276" s="70">
        <f t="shared" si="46"/>
        <v>0</v>
      </c>
      <c r="U276" s="71"/>
      <c r="V276" s="97"/>
      <c r="W276" s="72"/>
      <c r="X276" s="72"/>
      <c r="Y276" s="72"/>
      <c r="Z276" s="72"/>
      <c r="AA276" s="72"/>
      <c r="AB276" s="72"/>
      <c r="AC276" s="72"/>
      <c r="AD276" s="72"/>
    </row>
    <row r="277" spans="1:30" s="73" customFormat="1" ht="14.25" x14ac:dyDescent="0.25">
      <c r="A277" s="89">
        <v>266</v>
      </c>
      <c r="B277" s="90" t="s">
        <v>1076</v>
      </c>
      <c r="C277" s="90" t="s">
        <v>476</v>
      </c>
      <c r="D277" s="90">
        <v>120</v>
      </c>
      <c r="E277" s="91"/>
      <c r="F277" s="92"/>
      <c r="G277" s="93"/>
      <c r="H277" s="94">
        <f t="shared" si="40"/>
        <v>0</v>
      </c>
      <c r="I277" s="95"/>
      <c r="J277" s="94">
        <f t="shared" si="41"/>
        <v>0</v>
      </c>
      <c r="K277" s="94"/>
      <c r="L277" s="96">
        <f t="shared" si="42"/>
        <v>0</v>
      </c>
      <c r="M277" s="71">
        <f t="shared" si="47"/>
        <v>1</v>
      </c>
      <c r="N277" s="71">
        <f t="shared" si="48"/>
        <v>1</v>
      </c>
      <c r="O277" s="71">
        <f t="shared" si="49"/>
        <v>1</v>
      </c>
      <c r="P277" s="71">
        <f t="shared" si="43"/>
        <v>1</v>
      </c>
      <c r="Q277" s="71"/>
      <c r="R277" s="71">
        <f t="shared" si="44"/>
        <v>0</v>
      </c>
      <c r="S277" s="71">
        <f t="shared" si="45"/>
        <v>0</v>
      </c>
      <c r="T277" s="70">
        <f t="shared" si="46"/>
        <v>0</v>
      </c>
      <c r="U277" s="71"/>
      <c r="V277" s="97"/>
      <c r="W277" s="72"/>
      <c r="X277" s="72"/>
      <c r="Y277" s="72"/>
      <c r="Z277" s="72"/>
      <c r="AA277" s="72"/>
      <c r="AB277" s="72"/>
      <c r="AC277" s="72"/>
      <c r="AD277" s="72"/>
    </row>
    <row r="278" spans="1:30" s="73" customFormat="1" ht="14.25" x14ac:dyDescent="0.25">
      <c r="A278" s="89">
        <v>267</v>
      </c>
      <c r="B278" s="90" t="s">
        <v>1077</v>
      </c>
      <c r="C278" s="90" t="s">
        <v>476</v>
      </c>
      <c r="D278" s="90">
        <v>1800</v>
      </c>
      <c r="E278" s="91"/>
      <c r="F278" s="92"/>
      <c r="G278" s="93"/>
      <c r="H278" s="94">
        <f t="shared" si="40"/>
        <v>0</v>
      </c>
      <c r="I278" s="95"/>
      <c r="J278" s="94">
        <f t="shared" si="41"/>
        <v>0</v>
      </c>
      <c r="K278" s="94"/>
      <c r="L278" s="96">
        <f t="shared" si="42"/>
        <v>0</v>
      </c>
      <c r="M278" s="71">
        <f t="shared" si="47"/>
        <v>1</v>
      </c>
      <c r="N278" s="71">
        <f t="shared" si="48"/>
        <v>1</v>
      </c>
      <c r="O278" s="71">
        <f t="shared" si="49"/>
        <v>1</v>
      </c>
      <c r="P278" s="71">
        <f t="shared" si="43"/>
        <v>1</v>
      </c>
      <c r="Q278" s="71"/>
      <c r="R278" s="71">
        <f t="shared" si="44"/>
        <v>0</v>
      </c>
      <c r="S278" s="71">
        <f t="shared" si="45"/>
        <v>0</v>
      </c>
      <c r="T278" s="70">
        <f t="shared" si="46"/>
        <v>0</v>
      </c>
      <c r="U278" s="71"/>
      <c r="V278" s="97"/>
      <c r="W278" s="72"/>
      <c r="X278" s="72"/>
      <c r="Y278" s="72"/>
      <c r="Z278" s="72"/>
      <c r="AA278" s="72"/>
      <c r="AB278" s="72"/>
      <c r="AC278" s="72"/>
      <c r="AD278" s="72"/>
    </row>
    <row r="279" spans="1:30" s="73" customFormat="1" ht="14.25" x14ac:dyDescent="0.25">
      <c r="A279" s="89">
        <v>268</v>
      </c>
      <c r="B279" s="90" t="s">
        <v>1078</v>
      </c>
      <c r="C279" s="90" t="s">
        <v>476</v>
      </c>
      <c r="D279" s="90">
        <v>500</v>
      </c>
      <c r="E279" s="91"/>
      <c r="F279" s="92"/>
      <c r="G279" s="93"/>
      <c r="H279" s="94">
        <f t="shared" si="40"/>
        <v>0</v>
      </c>
      <c r="I279" s="95"/>
      <c r="J279" s="94">
        <f t="shared" si="41"/>
        <v>0</v>
      </c>
      <c r="K279" s="94"/>
      <c r="L279" s="96">
        <f t="shared" si="42"/>
        <v>0</v>
      </c>
      <c r="M279" s="71">
        <f t="shared" si="47"/>
        <v>1</v>
      </c>
      <c r="N279" s="71">
        <f t="shared" si="48"/>
        <v>1</v>
      </c>
      <c r="O279" s="71">
        <f t="shared" si="49"/>
        <v>1</v>
      </c>
      <c r="P279" s="71">
        <f t="shared" si="43"/>
        <v>1</v>
      </c>
      <c r="Q279" s="71"/>
      <c r="R279" s="71">
        <f t="shared" si="44"/>
        <v>0</v>
      </c>
      <c r="S279" s="71">
        <f t="shared" si="45"/>
        <v>0</v>
      </c>
      <c r="T279" s="70">
        <f t="shared" si="46"/>
        <v>0</v>
      </c>
      <c r="U279" s="71"/>
      <c r="V279" s="97"/>
      <c r="W279" s="72"/>
      <c r="X279" s="72"/>
      <c r="Y279" s="72"/>
      <c r="Z279" s="72"/>
      <c r="AA279" s="72"/>
      <c r="AB279" s="72"/>
      <c r="AC279" s="72"/>
      <c r="AD279" s="72"/>
    </row>
    <row r="280" spans="1:30" s="73" customFormat="1" ht="14.25" x14ac:dyDescent="0.25">
      <c r="A280" s="89">
        <v>269</v>
      </c>
      <c r="B280" s="90" t="s">
        <v>1079</v>
      </c>
      <c r="C280" s="90" t="s">
        <v>476</v>
      </c>
      <c r="D280" s="90">
        <v>56</v>
      </c>
      <c r="E280" s="91"/>
      <c r="F280" s="92"/>
      <c r="G280" s="93"/>
      <c r="H280" s="94">
        <f t="shared" si="40"/>
        <v>0</v>
      </c>
      <c r="I280" s="95"/>
      <c r="J280" s="94">
        <f t="shared" si="41"/>
        <v>0</v>
      </c>
      <c r="K280" s="94"/>
      <c r="L280" s="96">
        <f t="shared" si="42"/>
        <v>0</v>
      </c>
      <c r="M280" s="71">
        <f t="shared" si="47"/>
        <v>1</v>
      </c>
      <c r="N280" s="71">
        <f t="shared" si="48"/>
        <v>1</v>
      </c>
      <c r="O280" s="71">
        <f t="shared" si="49"/>
        <v>1</v>
      </c>
      <c r="P280" s="71">
        <f t="shared" si="43"/>
        <v>1</v>
      </c>
      <c r="Q280" s="71"/>
      <c r="R280" s="71">
        <f t="shared" si="44"/>
        <v>0</v>
      </c>
      <c r="S280" s="71">
        <f t="shared" si="45"/>
        <v>0</v>
      </c>
      <c r="T280" s="70">
        <f t="shared" si="46"/>
        <v>0</v>
      </c>
      <c r="U280" s="71"/>
      <c r="V280" s="97"/>
      <c r="W280" s="72"/>
      <c r="X280" s="72"/>
      <c r="Y280" s="72"/>
      <c r="Z280" s="72"/>
      <c r="AA280" s="72"/>
      <c r="AB280" s="72"/>
      <c r="AC280" s="72"/>
      <c r="AD280" s="72"/>
    </row>
    <row r="281" spans="1:30" s="73" customFormat="1" ht="14.25" x14ac:dyDescent="0.25">
      <c r="A281" s="89">
        <v>270</v>
      </c>
      <c r="B281" s="90" t="s">
        <v>1080</v>
      </c>
      <c r="C281" s="90" t="s">
        <v>476</v>
      </c>
      <c r="D281" s="90">
        <v>120</v>
      </c>
      <c r="E281" s="91"/>
      <c r="F281" s="92"/>
      <c r="G281" s="93"/>
      <c r="H281" s="94">
        <f t="shared" si="40"/>
        <v>0</v>
      </c>
      <c r="I281" s="95"/>
      <c r="J281" s="94">
        <f t="shared" si="41"/>
        <v>0</v>
      </c>
      <c r="K281" s="94"/>
      <c r="L281" s="96">
        <f t="shared" si="42"/>
        <v>0</v>
      </c>
      <c r="M281" s="71">
        <f t="shared" si="47"/>
        <v>1</v>
      </c>
      <c r="N281" s="71">
        <f t="shared" si="48"/>
        <v>1</v>
      </c>
      <c r="O281" s="71">
        <f t="shared" si="49"/>
        <v>1</v>
      </c>
      <c r="P281" s="71">
        <f t="shared" si="43"/>
        <v>1</v>
      </c>
      <c r="Q281" s="71"/>
      <c r="R281" s="71">
        <f t="shared" si="44"/>
        <v>0</v>
      </c>
      <c r="S281" s="71">
        <f t="shared" si="45"/>
        <v>0</v>
      </c>
      <c r="T281" s="70">
        <f t="shared" si="46"/>
        <v>0</v>
      </c>
      <c r="U281" s="71"/>
      <c r="V281" s="97"/>
      <c r="W281" s="72"/>
      <c r="X281" s="72"/>
      <c r="Y281" s="72"/>
      <c r="Z281" s="72"/>
      <c r="AA281" s="72"/>
      <c r="AB281" s="72"/>
      <c r="AC281" s="72"/>
      <c r="AD281" s="72"/>
    </row>
    <row r="282" spans="1:30" s="73" customFormat="1" ht="28.5" x14ac:dyDescent="0.25">
      <c r="A282" s="89">
        <v>271</v>
      </c>
      <c r="B282" s="90" t="s">
        <v>1081</v>
      </c>
      <c r="C282" s="90" t="s">
        <v>476</v>
      </c>
      <c r="D282" s="90">
        <v>1000</v>
      </c>
      <c r="E282" s="91"/>
      <c r="F282" s="92"/>
      <c r="G282" s="93"/>
      <c r="H282" s="94">
        <f t="shared" si="40"/>
        <v>0</v>
      </c>
      <c r="I282" s="95"/>
      <c r="J282" s="94">
        <f t="shared" si="41"/>
        <v>0</v>
      </c>
      <c r="K282" s="94"/>
      <c r="L282" s="96">
        <f t="shared" si="42"/>
        <v>0</v>
      </c>
      <c r="M282" s="71">
        <f t="shared" si="47"/>
        <v>1</v>
      </c>
      <c r="N282" s="71">
        <f t="shared" si="48"/>
        <v>1</v>
      </c>
      <c r="O282" s="71">
        <f t="shared" si="49"/>
        <v>1</v>
      </c>
      <c r="P282" s="71">
        <f t="shared" si="43"/>
        <v>1</v>
      </c>
      <c r="Q282" s="71"/>
      <c r="R282" s="71">
        <f t="shared" si="44"/>
        <v>0</v>
      </c>
      <c r="S282" s="71">
        <f t="shared" si="45"/>
        <v>0</v>
      </c>
      <c r="T282" s="70">
        <f t="shared" si="46"/>
        <v>0</v>
      </c>
      <c r="U282" s="71"/>
      <c r="V282" s="97"/>
      <c r="W282" s="72"/>
      <c r="X282" s="72"/>
      <c r="Y282" s="72"/>
      <c r="Z282" s="72"/>
      <c r="AA282" s="72"/>
      <c r="AB282" s="72"/>
      <c r="AC282" s="72"/>
      <c r="AD282" s="72"/>
    </row>
    <row r="283" spans="1:30" s="73" customFormat="1" ht="14.25" x14ac:dyDescent="0.25">
      <c r="A283" s="89">
        <v>272</v>
      </c>
      <c r="B283" s="90" t="s">
        <v>1082</v>
      </c>
      <c r="C283" s="90" t="s">
        <v>476</v>
      </c>
      <c r="D283" s="90">
        <v>1500</v>
      </c>
      <c r="E283" s="91"/>
      <c r="F283" s="92"/>
      <c r="G283" s="93"/>
      <c r="H283" s="94">
        <f t="shared" ref="H283:H310" si="50">ROUND(D283*G283,2)</f>
        <v>0</v>
      </c>
      <c r="I283" s="95"/>
      <c r="J283" s="94">
        <f t="shared" ref="J283:J310" si="51">ROUND(H283*(1+I283),2)</f>
        <v>0</v>
      </c>
      <c r="K283" s="94"/>
      <c r="L283" s="96">
        <f t="shared" ref="L283:L310" si="52">IF(LEN(H283)-IFERROR(SEARCH(",",H283,1),LEN(H283))&gt;2,1,0)</f>
        <v>0</v>
      </c>
      <c r="M283" s="71">
        <f t="shared" si="47"/>
        <v>1</v>
      </c>
      <c r="N283" s="71">
        <f t="shared" si="48"/>
        <v>1</v>
      </c>
      <c r="O283" s="71">
        <f t="shared" si="49"/>
        <v>1</v>
      </c>
      <c r="P283" s="71">
        <f t="shared" ref="P283:P310" si="53">IF(ISBLANK(I283),1,0)</f>
        <v>1</v>
      </c>
      <c r="Q283" s="71"/>
      <c r="R283" s="71">
        <f t="shared" ref="R283:R310" si="54">IF(ISNUMBER(H283),0,1)</f>
        <v>0</v>
      </c>
      <c r="S283" s="71">
        <f t="shared" ref="S283:S310" si="55">IF(I283=0.08,0,IF(I283=0.23,0,IF(I283=0.05,0,IF(I283=0,0,1))))</f>
        <v>0</v>
      </c>
      <c r="T283" s="70">
        <f t="shared" ref="T283:T310" si="56">IF(ISERROR(IF(LEN(G283)-FIND(",",G283)&gt;4,1,0)),0,IF(LEN(G283)-FIND(",",G283)&gt;4,1,0))</f>
        <v>0</v>
      </c>
      <c r="U283" s="71"/>
      <c r="V283" s="97"/>
      <c r="W283" s="72"/>
      <c r="X283" s="72"/>
      <c r="Y283" s="72"/>
      <c r="Z283" s="72"/>
      <c r="AA283" s="72"/>
      <c r="AB283" s="72"/>
      <c r="AC283" s="72"/>
      <c r="AD283" s="72"/>
    </row>
    <row r="284" spans="1:30" s="73" customFormat="1" ht="14.25" x14ac:dyDescent="0.25">
      <c r="A284" s="89">
        <v>273</v>
      </c>
      <c r="B284" s="90" t="s">
        <v>1083</v>
      </c>
      <c r="C284" s="90" t="s">
        <v>476</v>
      </c>
      <c r="D284" s="90">
        <v>1000</v>
      </c>
      <c r="E284" s="91"/>
      <c r="F284" s="92"/>
      <c r="G284" s="93"/>
      <c r="H284" s="94">
        <f t="shared" si="50"/>
        <v>0</v>
      </c>
      <c r="I284" s="95"/>
      <c r="J284" s="94">
        <f t="shared" si="51"/>
        <v>0</v>
      </c>
      <c r="K284" s="94"/>
      <c r="L284" s="96">
        <f t="shared" si="52"/>
        <v>0</v>
      </c>
      <c r="M284" s="71">
        <f t="shared" si="47"/>
        <v>1</v>
      </c>
      <c r="N284" s="71">
        <f t="shared" si="48"/>
        <v>1</v>
      </c>
      <c r="O284" s="71">
        <f t="shared" si="49"/>
        <v>1</v>
      </c>
      <c r="P284" s="71">
        <f t="shared" si="53"/>
        <v>1</v>
      </c>
      <c r="Q284" s="71"/>
      <c r="R284" s="71">
        <f t="shared" si="54"/>
        <v>0</v>
      </c>
      <c r="S284" s="71">
        <f t="shared" si="55"/>
        <v>0</v>
      </c>
      <c r="T284" s="70">
        <f t="shared" si="56"/>
        <v>0</v>
      </c>
      <c r="U284" s="71"/>
      <c r="V284" s="97"/>
      <c r="W284" s="72"/>
      <c r="X284" s="72"/>
      <c r="Y284" s="72"/>
      <c r="Z284" s="72"/>
      <c r="AA284" s="72"/>
      <c r="AB284" s="72"/>
      <c r="AC284" s="72"/>
      <c r="AD284" s="72"/>
    </row>
    <row r="285" spans="1:30" s="73" customFormat="1" ht="57" x14ac:dyDescent="0.25">
      <c r="A285" s="89">
        <v>274</v>
      </c>
      <c r="B285" s="90" t="s">
        <v>1084</v>
      </c>
      <c r="C285" s="90" t="s">
        <v>476</v>
      </c>
      <c r="D285" s="90">
        <v>350</v>
      </c>
      <c r="E285" s="91"/>
      <c r="F285" s="92"/>
      <c r="G285" s="93"/>
      <c r="H285" s="94">
        <f t="shared" si="50"/>
        <v>0</v>
      </c>
      <c r="I285" s="95"/>
      <c r="J285" s="94">
        <f t="shared" si="51"/>
        <v>0</v>
      </c>
      <c r="K285" s="94"/>
      <c r="L285" s="96">
        <f t="shared" si="52"/>
        <v>0</v>
      </c>
      <c r="M285" s="71">
        <f t="shared" si="47"/>
        <v>1</v>
      </c>
      <c r="N285" s="71">
        <f t="shared" si="48"/>
        <v>1</v>
      </c>
      <c r="O285" s="71">
        <f t="shared" si="49"/>
        <v>1</v>
      </c>
      <c r="P285" s="71">
        <f t="shared" si="53"/>
        <v>1</v>
      </c>
      <c r="Q285" s="71"/>
      <c r="R285" s="71">
        <f t="shared" si="54"/>
        <v>0</v>
      </c>
      <c r="S285" s="71">
        <f t="shared" si="55"/>
        <v>0</v>
      </c>
      <c r="T285" s="70">
        <f t="shared" si="56"/>
        <v>0</v>
      </c>
      <c r="U285" s="71"/>
      <c r="V285" s="97"/>
      <c r="W285" s="72"/>
      <c r="X285" s="72"/>
      <c r="Y285" s="72"/>
      <c r="Z285" s="72"/>
      <c r="AA285" s="72"/>
      <c r="AB285" s="72"/>
      <c r="AC285" s="72"/>
      <c r="AD285" s="72"/>
    </row>
    <row r="286" spans="1:30" s="73" customFormat="1" ht="42.75" x14ac:dyDescent="0.25">
      <c r="A286" s="89">
        <v>275</v>
      </c>
      <c r="B286" s="90" t="s">
        <v>1085</v>
      </c>
      <c r="C286" s="90" t="s">
        <v>476</v>
      </c>
      <c r="D286" s="90">
        <v>12000</v>
      </c>
      <c r="E286" s="91"/>
      <c r="F286" s="92"/>
      <c r="G286" s="93"/>
      <c r="H286" s="94">
        <f t="shared" si="50"/>
        <v>0</v>
      </c>
      <c r="I286" s="95"/>
      <c r="J286" s="94">
        <f t="shared" si="51"/>
        <v>0</v>
      </c>
      <c r="K286" s="94"/>
      <c r="L286" s="96">
        <f t="shared" si="52"/>
        <v>0</v>
      </c>
      <c r="M286" s="71">
        <f t="shared" si="47"/>
        <v>1</v>
      </c>
      <c r="N286" s="71">
        <f t="shared" si="48"/>
        <v>1</v>
      </c>
      <c r="O286" s="71">
        <f t="shared" si="49"/>
        <v>1</v>
      </c>
      <c r="P286" s="71">
        <f t="shared" si="53"/>
        <v>1</v>
      </c>
      <c r="Q286" s="71"/>
      <c r="R286" s="71">
        <f t="shared" si="54"/>
        <v>0</v>
      </c>
      <c r="S286" s="71">
        <f t="shared" si="55"/>
        <v>0</v>
      </c>
      <c r="T286" s="70">
        <f t="shared" si="56"/>
        <v>0</v>
      </c>
      <c r="U286" s="71"/>
      <c r="V286" s="97"/>
      <c r="W286" s="72"/>
      <c r="X286" s="72"/>
      <c r="Y286" s="72"/>
      <c r="Z286" s="72"/>
      <c r="AA286" s="72"/>
      <c r="AB286" s="72"/>
      <c r="AC286" s="72"/>
      <c r="AD286" s="72"/>
    </row>
    <row r="287" spans="1:30" s="73" customFormat="1" ht="14.25" x14ac:dyDescent="0.25">
      <c r="A287" s="89">
        <v>276</v>
      </c>
      <c r="B287" s="90" t="s">
        <v>1086</v>
      </c>
      <c r="C287" s="90" t="s">
        <v>476</v>
      </c>
      <c r="D287" s="90">
        <v>3000</v>
      </c>
      <c r="E287" s="91"/>
      <c r="F287" s="92"/>
      <c r="G287" s="93"/>
      <c r="H287" s="94">
        <f t="shared" si="50"/>
        <v>0</v>
      </c>
      <c r="I287" s="95"/>
      <c r="J287" s="94">
        <f t="shared" si="51"/>
        <v>0</v>
      </c>
      <c r="K287" s="94"/>
      <c r="L287" s="96">
        <f t="shared" si="52"/>
        <v>0</v>
      </c>
      <c r="M287" s="71">
        <f t="shared" si="47"/>
        <v>1</v>
      </c>
      <c r="N287" s="71">
        <f t="shared" si="48"/>
        <v>1</v>
      </c>
      <c r="O287" s="71">
        <f t="shared" si="49"/>
        <v>1</v>
      </c>
      <c r="P287" s="71">
        <f t="shared" si="53"/>
        <v>1</v>
      </c>
      <c r="Q287" s="71"/>
      <c r="R287" s="71">
        <f t="shared" si="54"/>
        <v>0</v>
      </c>
      <c r="S287" s="71">
        <f t="shared" si="55"/>
        <v>0</v>
      </c>
      <c r="T287" s="70">
        <f t="shared" si="56"/>
        <v>0</v>
      </c>
      <c r="U287" s="71"/>
      <c r="V287" s="97"/>
      <c r="W287" s="72"/>
      <c r="X287" s="72"/>
      <c r="Y287" s="72"/>
      <c r="Z287" s="72"/>
      <c r="AA287" s="72"/>
      <c r="AB287" s="72"/>
      <c r="AC287" s="72"/>
      <c r="AD287" s="72"/>
    </row>
    <row r="288" spans="1:30" s="73" customFormat="1" ht="14.25" x14ac:dyDescent="0.25">
      <c r="A288" s="89">
        <v>277</v>
      </c>
      <c r="B288" s="90" t="s">
        <v>1087</v>
      </c>
      <c r="C288" s="90" t="s">
        <v>476</v>
      </c>
      <c r="D288" s="90">
        <v>2400</v>
      </c>
      <c r="E288" s="91"/>
      <c r="F288" s="92"/>
      <c r="G288" s="93"/>
      <c r="H288" s="94">
        <f t="shared" si="50"/>
        <v>0</v>
      </c>
      <c r="I288" s="95"/>
      <c r="J288" s="94">
        <f t="shared" si="51"/>
        <v>0</v>
      </c>
      <c r="K288" s="94"/>
      <c r="L288" s="96">
        <f t="shared" si="52"/>
        <v>0</v>
      </c>
      <c r="M288" s="71">
        <f t="shared" si="47"/>
        <v>1</v>
      </c>
      <c r="N288" s="71">
        <f t="shared" si="48"/>
        <v>1</v>
      </c>
      <c r="O288" s="71">
        <f t="shared" si="49"/>
        <v>1</v>
      </c>
      <c r="P288" s="71">
        <f t="shared" si="53"/>
        <v>1</v>
      </c>
      <c r="Q288" s="71"/>
      <c r="R288" s="71">
        <f t="shared" si="54"/>
        <v>0</v>
      </c>
      <c r="S288" s="71">
        <f t="shared" si="55"/>
        <v>0</v>
      </c>
      <c r="T288" s="70">
        <f t="shared" si="56"/>
        <v>0</v>
      </c>
      <c r="U288" s="71"/>
      <c r="V288" s="97"/>
      <c r="W288" s="72"/>
      <c r="X288" s="72"/>
      <c r="Y288" s="72"/>
      <c r="Z288" s="72"/>
      <c r="AA288" s="72"/>
      <c r="AB288" s="72"/>
      <c r="AC288" s="72"/>
      <c r="AD288" s="72"/>
    </row>
    <row r="289" spans="1:30" s="73" customFormat="1" ht="14.25" x14ac:dyDescent="0.25">
      <c r="A289" s="89">
        <v>278</v>
      </c>
      <c r="B289" s="90" t="s">
        <v>1088</v>
      </c>
      <c r="C289" s="90" t="s">
        <v>476</v>
      </c>
      <c r="D289" s="90">
        <v>600</v>
      </c>
      <c r="E289" s="91"/>
      <c r="F289" s="92"/>
      <c r="G289" s="93"/>
      <c r="H289" s="94">
        <f t="shared" si="50"/>
        <v>0</v>
      </c>
      <c r="I289" s="95"/>
      <c r="J289" s="94">
        <f t="shared" si="51"/>
        <v>0</v>
      </c>
      <c r="K289" s="94"/>
      <c r="L289" s="96">
        <f t="shared" si="52"/>
        <v>0</v>
      </c>
      <c r="M289" s="71">
        <f t="shared" si="47"/>
        <v>1</v>
      </c>
      <c r="N289" s="71">
        <f t="shared" si="48"/>
        <v>1</v>
      </c>
      <c r="O289" s="71">
        <f t="shared" si="49"/>
        <v>1</v>
      </c>
      <c r="P289" s="71">
        <f t="shared" si="53"/>
        <v>1</v>
      </c>
      <c r="Q289" s="71"/>
      <c r="R289" s="71">
        <f t="shared" si="54"/>
        <v>0</v>
      </c>
      <c r="S289" s="71">
        <f t="shared" si="55"/>
        <v>0</v>
      </c>
      <c r="T289" s="70">
        <f t="shared" si="56"/>
        <v>0</v>
      </c>
      <c r="U289" s="71"/>
      <c r="V289" s="97"/>
      <c r="W289" s="72"/>
      <c r="X289" s="72"/>
      <c r="Y289" s="72"/>
      <c r="Z289" s="72"/>
      <c r="AA289" s="72"/>
      <c r="AB289" s="72"/>
      <c r="AC289" s="72"/>
      <c r="AD289" s="72"/>
    </row>
    <row r="290" spans="1:30" s="73" customFormat="1" ht="14.25" x14ac:dyDescent="0.25">
      <c r="A290" s="89">
        <v>279</v>
      </c>
      <c r="B290" s="90" t="s">
        <v>1089</v>
      </c>
      <c r="C290" s="90" t="s">
        <v>476</v>
      </c>
      <c r="D290" s="90">
        <v>1800</v>
      </c>
      <c r="E290" s="91"/>
      <c r="F290" s="92"/>
      <c r="G290" s="93"/>
      <c r="H290" s="94">
        <f t="shared" si="50"/>
        <v>0</v>
      </c>
      <c r="I290" s="95"/>
      <c r="J290" s="94">
        <f t="shared" si="51"/>
        <v>0</v>
      </c>
      <c r="K290" s="94"/>
      <c r="L290" s="96">
        <f t="shared" si="52"/>
        <v>0</v>
      </c>
      <c r="M290" s="71">
        <f t="shared" si="47"/>
        <v>1</v>
      </c>
      <c r="N290" s="71">
        <f t="shared" si="48"/>
        <v>1</v>
      </c>
      <c r="O290" s="71">
        <f t="shared" si="49"/>
        <v>1</v>
      </c>
      <c r="P290" s="71">
        <f t="shared" si="53"/>
        <v>1</v>
      </c>
      <c r="Q290" s="71"/>
      <c r="R290" s="71">
        <f t="shared" si="54"/>
        <v>0</v>
      </c>
      <c r="S290" s="71">
        <f t="shared" si="55"/>
        <v>0</v>
      </c>
      <c r="T290" s="70">
        <f t="shared" si="56"/>
        <v>0</v>
      </c>
      <c r="U290" s="71"/>
      <c r="V290" s="97"/>
      <c r="W290" s="72"/>
      <c r="X290" s="72"/>
      <c r="Y290" s="72"/>
      <c r="Z290" s="72"/>
      <c r="AA290" s="72"/>
      <c r="AB290" s="72"/>
      <c r="AC290" s="72"/>
      <c r="AD290" s="72"/>
    </row>
    <row r="291" spans="1:30" s="73" customFormat="1" ht="14.25" x14ac:dyDescent="0.25">
      <c r="A291" s="89">
        <v>280</v>
      </c>
      <c r="B291" s="90" t="s">
        <v>1090</v>
      </c>
      <c r="C291" s="90" t="s">
        <v>476</v>
      </c>
      <c r="D291" s="90">
        <v>420</v>
      </c>
      <c r="E291" s="91"/>
      <c r="F291" s="92"/>
      <c r="G291" s="93"/>
      <c r="H291" s="94">
        <f t="shared" si="50"/>
        <v>0</v>
      </c>
      <c r="I291" s="95"/>
      <c r="J291" s="94">
        <f t="shared" si="51"/>
        <v>0</v>
      </c>
      <c r="K291" s="94"/>
      <c r="L291" s="96">
        <f t="shared" si="52"/>
        <v>0</v>
      </c>
      <c r="M291" s="71">
        <f t="shared" si="47"/>
        <v>1</v>
      </c>
      <c r="N291" s="71">
        <f t="shared" si="48"/>
        <v>1</v>
      </c>
      <c r="O291" s="71">
        <f t="shared" si="49"/>
        <v>1</v>
      </c>
      <c r="P291" s="71">
        <f t="shared" si="53"/>
        <v>1</v>
      </c>
      <c r="Q291" s="71"/>
      <c r="R291" s="71">
        <f t="shared" si="54"/>
        <v>0</v>
      </c>
      <c r="S291" s="71">
        <f t="shared" si="55"/>
        <v>0</v>
      </c>
      <c r="T291" s="70">
        <f t="shared" si="56"/>
        <v>0</v>
      </c>
      <c r="U291" s="71"/>
      <c r="V291" s="97"/>
      <c r="W291" s="72"/>
      <c r="X291" s="72"/>
      <c r="Y291" s="72"/>
      <c r="Z291" s="72"/>
      <c r="AA291" s="72"/>
      <c r="AB291" s="72"/>
      <c r="AC291" s="72"/>
      <c r="AD291" s="72"/>
    </row>
    <row r="292" spans="1:30" s="73" customFormat="1" ht="28.5" x14ac:dyDescent="0.25">
      <c r="A292" s="89">
        <v>281</v>
      </c>
      <c r="B292" s="90" t="s">
        <v>1091</v>
      </c>
      <c r="C292" s="90" t="s">
        <v>505</v>
      </c>
      <c r="D292" s="90">
        <v>5</v>
      </c>
      <c r="E292" s="91"/>
      <c r="F292" s="92"/>
      <c r="G292" s="93"/>
      <c r="H292" s="94">
        <f t="shared" si="50"/>
        <v>0</v>
      </c>
      <c r="I292" s="95"/>
      <c r="J292" s="94">
        <f t="shared" si="51"/>
        <v>0</v>
      </c>
      <c r="K292" s="94"/>
      <c r="L292" s="96">
        <f t="shared" si="52"/>
        <v>0</v>
      </c>
      <c r="M292" s="71">
        <f t="shared" si="47"/>
        <v>1</v>
      </c>
      <c r="N292" s="71">
        <f t="shared" si="48"/>
        <v>1</v>
      </c>
      <c r="O292" s="71">
        <f t="shared" si="49"/>
        <v>1</v>
      </c>
      <c r="P292" s="71">
        <f t="shared" si="53"/>
        <v>1</v>
      </c>
      <c r="Q292" s="71"/>
      <c r="R292" s="71">
        <f t="shared" si="54"/>
        <v>0</v>
      </c>
      <c r="S292" s="71">
        <f t="shared" si="55"/>
        <v>0</v>
      </c>
      <c r="T292" s="70">
        <f t="shared" si="56"/>
        <v>0</v>
      </c>
      <c r="U292" s="71"/>
      <c r="V292" s="97"/>
      <c r="W292" s="72"/>
      <c r="X292" s="72"/>
      <c r="Y292" s="72"/>
      <c r="Z292" s="72"/>
      <c r="AA292" s="72"/>
      <c r="AB292" s="72"/>
      <c r="AC292" s="72"/>
      <c r="AD292" s="72"/>
    </row>
    <row r="293" spans="1:30" s="73" customFormat="1" ht="14.25" x14ac:dyDescent="0.25">
      <c r="A293" s="89">
        <v>282</v>
      </c>
      <c r="B293" s="90" t="s">
        <v>1092</v>
      </c>
      <c r="C293" s="90" t="s">
        <v>476</v>
      </c>
      <c r="D293" s="90">
        <v>3600</v>
      </c>
      <c r="E293" s="91"/>
      <c r="F293" s="92"/>
      <c r="G293" s="93"/>
      <c r="H293" s="94">
        <f t="shared" si="50"/>
        <v>0</v>
      </c>
      <c r="I293" s="95"/>
      <c r="J293" s="94">
        <f t="shared" si="51"/>
        <v>0</v>
      </c>
      <c r="K293" s="94"/>
      <c r="L293" s="96">
        <f t="shared" si="52"/>
        <v>0</v>
      </c>
      <c r="M293" s="71">
        <f t="shared" si="47"/>
        <v>1</v>
      </c>
      <c r="N293" s="71">
        <f t="shared" si="48"/>
        <v>1</v>
      </c>
      <c r="O293" s="71">
        <f t="shared" si="49"/>
        <v>1</v>
      </c>
      <c r="P293" s="71">
        <f t="shared" si="53"/>
        <v>1</v>
      </c>
      <c r="Q293" s="71"/>
      <c r="R293" s="71">
        <f t="shared" si="54"/>
        <v>0</v>
      </c>
      <c r="S293" s="71">
        <f t="shared" si="55"/>
        <v>0</v>
      </c>
      <c r="T293" s="70">
        <f t="shared" si="56"/>
        <v>0</v>
      </c>
      <c r="U293" s="71"/>
      <c r="V293" s="97"/>
      <c r="W293" s="72"/>
      <c r="X293" s="72"/>
      <c r="Y293" s="72"/>
      <c r="Z293" s="72"/>
      <c r="AA293" s="72"/>
      <c r="AB293" s="72"/>
      <c r="AC293" s="72"/>
      <c r="AD293" s="72"/>
    </row>
    <row r="294" spans="1:30" s="73" customFormat="1" ht="14.25" x14ac:dyDescent="0.25">
      <c r="A294" s="89">
        <v>283</v>
      </c>
      <c r="B294" s="90" t="s">
        <v>1093</v>
      </c>
      <c r="C294" s="90" t="s">
        <v>476</v>
      </c>
      <c r="D294" s="90">
        <v>280</v>
      </c>
      <c r="E294" s="91"/>
      <c r="F294" s="92"/>
      <c r="G294" s="93"/>
      <c r="H294" s="94">
        <f t="shared" si="50"/>
        <v>0</v>
      </c>
      <c r="I294" s="95"/>
      <c r="J294" s="94">
        <f t="shared" si="51"/>
        <v>0</v>
      </c>
      <c r="K294" s="94"/>
      <c r="L294" s="96">
        <f t="shared" si="52"/>
        <v>0</v>
      </c>
      <c r="M294" s="71">
        <f t="shared" si="47"/>
        <v>1</v>
      </c>
      <c r="N294" s="71">
        <f t="shared" si="48"/>
        <v>1</v>
      </c>
      <c r="O294" s="71">
        <f t="shared" si="49"/>
        <v>1</v>
      </c>
      <c r="P294" s="71">
        <f t="shared" si="53"/>
        <v>1</v>
      </c>
      <c r="Q294" s="71"/>
      <c r="R294" s="71">
        <f t="shared" si="54"/>
        <v>0</v>
      </c>
      <c r="S294" s="71">
        <f t="shared" si="55"/>
        <v>0</v>
      </c>
      <c r="T294" s="70">
        <f t="shared" si="56"/>
        <v>0</v>
      </c>
      <c r="U294" s="71"/>
      <c r="V294" s="97"/>
      <c r="W294" s="72"/>
      <c r="X294" s="72"/>
      <c r="Y294" s="72"/>
      <c r="Z294" s="72"/>
      <c r="AA294" s="72"/>
      <c r="AB294" s="72"/>
      <c r="AC294" s="72"/>
      <c r="AD294" s="72"/>
    </row>
    <row r="295" spans="1:30" s="73" customFormat="1" ht="14.25" x14ac:dyDescent="0.25">
      <c r="A295" s="89">
        <v>284</v>
      </c>
      <c r="B295" s="90" t="s">
        <v>1094</v>
      </c>
      <c r="C295" s="90" t="s">
        <v>476</v>
      </c>
      <c r="D295" s="90">
        <v>420</v>
      </c>
      <c r="E295" s="91"/>
      <c r="F295" s="92"/>
      <c r="G295" s="93"/>
      <c r="H295" s="94">
        <f t="shared" si="50"/>
        <v>0</v>
      </c>
      <c r="I295" s="95"/>
      <c r="J295" s="94">
        <f t="shared" si="51"/>
        <v>0</v>
      </c>
      <c r="K295" s="94"/>
      <c r="L295" s="96">
        <f t="shared" si="52"/>
        <v>0</v>
      </c>
      <c r="M295" s="71">
        <f t="shared" si="47"/>
        <v>1</v>
      </c>
      <c r="N295" s="71">
        <f t="shared" si="48"/>
        <v>1</v>
      </c>
      <c r="O295" s="71">
        <f t="shared" si="49"/>
        <v>1</v>
      </c>
      <c r="P295" s="71">
        <f t="shared" si="53"/>
        <v>1</v>
      </c>
      <c r="Q295" s="71"/>
      <c r="R295" s="71">
        <f t="shared" si="54"/>
        <v>0</v>
      </c>
      <c r="S295" s="71">
        <f t="shared" si="55"/>
        <v>0</v>
      </c>
      <c r="T295" s="70">
        <f t="shared" si="56"/>
        <v>0</v>
      </c>
      <c r="U295" s="71"/>
      <c r="V295" s="97"/>
      <c r="W295" s="72"/>
      <c r="X295" s="72"/>
      <c r="Y295" s="72"/>
      <c r="Z295" s="72"/>
      <c r="AA295" s="72"/>
      <c r="AB295" s="72"/>
      <c r="AC295" s="72"/>
      <c r="AD295" s="72"/>
    </row>
    <row r="296" spans="1:30" s="73" customFormat="1" ht="14.25" x14ac:dyDescent="0.25">
      <c r="A296" s="89">
        <v>285</v>
      </c>
      <c r="B296" s="90" t="s">
        <v>1095</v>
      </c>
      <c r="C296" s="90" t="s">
        <v>476</v>
      </c>
      <c r="D296" s="90">
        <v>6000</v>
      </c>
      <c r="E296" s="91"/>
      <c r="F296" s="92"/>
      <c r="G296" s="93"/>
      <c r="H296" s="94">
        <f t="shared" si="50"/>
        <v>0</v>
      </c>
      <c r="I296" s="95"/>
      <c r="J296" s="94">
        <f t="shared" si="51"/>
        <v>0</v>
      </c>
      <c r="K296" s="94"/>
      <c r="L296" s="96">
        <f t="shared" si="52"/>
        <v>0</v>
      </c>
      <c r="M296" s="71">
        <f t="shared" si="47"/>
        <v>1</v>
      </c>
      <c r="N296" s="71">
        <f t="shared" si="48"/>
        <v>1</v>
      </c>
      <c r="O296" s="71">
        <f t="shared" si="49"/>
        <v>1</v>
      </c>
      <c r="P296" s="71">
        <f t="shared" si="53"/>
        <v>1</v>
      </c>
      <c r="Q296" s="71"/>
      <c r="R296" s="71">
        <f t="shared" si="54"/>
        <v>0</v>
      </c>
      <c r="S296" s="71">
        <f t="shared" si="55"/>
        <v>0</v>
      </c>
      <c r="T296" s="70">
        <f t="shared" si="56"/>
        <v>0</v>
      </c>
      <c r="U296" s="71"/>
      <c r="V296" s="97"/>
      <c r="W296" s="72"/>
      <c r="X296" s="72"/>
      <c r="Y296" s="72"/>
      <c r="Z296" s="72"/>
      <c r="AA296" s="72"/>
      <c r="AB296" s="72"/>
      <c r="AC296" s="72"/>
      <c r="AD296" s="72"/>
    </row>
    <row r="297" spans="1:30" s="73" customFormat="1" ht="14.25" x14ac:dyDescent="0.25">
      <c r="A297" s="89">
        <v>286</v>
      </c>
      <c r="B297" s="90" t="s">
        <v>1096</v>
      </c>
      <c r="C297" s="90" t="s">
        <v>476</v>
      </c>
      <c r="D297" s="90">
        <v>3000</v>
      </c>
      <c r="E297" s="91"/>
      <c r="F297" s="92"/>
      <c r="G297" s="93"/>
      <c r="H297" s="94">
        <f t="shared" si="50"/>
        <v>0</v>
      </c>
      <c r="I297" s="95"/>
      <c r="J297" s="94">
        <f t="shared" si="51"/>
        <v>0</v>
      </c>
      <c r="K297" s="94"/>
      <c r="L297" s="96">
        <f t="shared" si="52"/>
        <v>0</v>
      </c>
      <c r="M297" s="71">
        <f t="shared" si="47"/>
        <v>1</v>
      </c>
      <c r="N297" s="71">
        <f t="shared" si="48"/>
        <v>1</v>
      </c>
      <c r="O297" s="71">
        <f t="shared" si="49"/>
        <v>1</v>
      </c>
      <c r="P297" s="71">
        <f t="shared" si="53"/>
        <v>1</v>
      </c>
      <c r="Q297" s="71"/>
      <c r="R297" s="71">
        <f t="shared" si="54"/>
        <v>0</v>
      </c>
      <c r="S297" s="71">
        <f t="shared" si="55"/>
        <v>0</v>
      </c>
      <c r="T297" s="70">
        <f t="shared" si="56"/>
        <v>0</v>
      </c>
      <c r="U297" s="71"/>
      <c r="V297" s="97"/>
      <c r="W297" s="72"/>
      <c r="X297" s="72"/>
      <c r="Y297" s="72"/>
      <c r="Z297" s="72"/>
      <c r="AA297" s="72"/>
      <c r="AB297" s="72"/>
      <c r="AC297" s="72"/>
      <c r="AD297" s="72"/>
    </row>
    <row r="298" spans="1:30" s="73" customFormat="1" ht="28.5" x14ac:dyDescent="0.25">
      <c r="A298" s="89">
        <v>287</v>
      </c>
      <c r="B298" s="90" t="s">
        <v>1097</v>
      </c>
      <c r="C298" s="90" t="s">
        <v>505</v>
      </c>
      <c r="D298" s="90">
        <v>50</v>
      </c>
      <c r="E298" s="91"/>
      <c r="F298" s="92"/>
      <c r="G298" s="93"/>
      <c r="H298" s="94">
        <f t="shared" si="50"/>
        <v>0</v>
      </c>
      <c r="I298" s="95"/>
      <c r="J298" s="94">
        <f t="shared" si="51"/>
        <v>0</v>
      </c>
      <c r="K298" s="94"/>
      <c r="L298" s="96">
        <f t="shared" si="52"/>
        <v>0</v>
      </c>
      <c r="M298" s="71">
        <f t="shared" si="47"/>
        <v>1</v>
      </c>
      <c r="N298" s="71">
        <f t="shared" si="48"/>
        <v>1</v>
      </c>
      <c r="O298" s="71">
        <f t="shared" si="49"/>
        <v>1</v>
      </c>
      <c r="P298" s="71">
        <f t="shared" si="53"/>
        <v>1</v>
      </c>
      <c r="Q298" s="71"/>
      <c r="R298" s="71">
        <f t="shared" si="54"/>
        <v>0</v>
      </c>
      <c r="S298" s="71">
        <f t="shared" si="55"/>
        <v>0</v>
      </c>
      <c r="T298" s="70">
        <f t="shared" si="56"/>
        <v>0</v>
      </c>
      <c r="U298" s="71"/>
      <c r="V298" s="97"/>
      <c r="W298" s="72"/>
      <c r="X298" s="72"/>
      <c r="Y298" s="72"/>
      <c r="Z298" s="72"/>
      <c r="AA298" s="72"/>
      <c r="AB298" s="72"/>
      <c r="AC298" s="72"/>
      <c r="AD298" s="72"/>
    </row>
    <row r="299" spans="1:30" s="73" customFormat="1" ht="14.25" x14ac:dyDescent="0.25">
      <c r="A299" s="89">
        <v>288</v>
      </c>
      <c r="B299" s="90" t="s">
        <v>1098</v>
      </c>
      <c r="C299" s="90" t="s">
        <v>476</v>
      </c>
      <c r="D299" s="90">
        <v>10</v>
      </c>
      <c r="E299" s="91"/>
      <c r="F299" s="92"/>
      <c r="G299" s="93"/>
      <c r="H299" s="94">
        <f t="shared" si="50"/>
        <v>0</v>
      </c>
      <c r="I299" s="95"/>
      <c r="J299" s="94">
        <f t="shared" si="51"/>
        <v>0</v>
      </c>
      <c r="K299" s="94"/>
      <c r="L299" s="96">
        <f t="shared" si="52"/>
        <v>0</v>
      </c>
      <c r="M299" s="71">
        <f t="shared" si="47"/>
        <v>1</v>
      </c>
      <c r="N299" s="71">
        <f t="shared" si="48"/>
        <v>1</v>
      </c>
      <c r="O299" s="71">
        <f t="shared" si="49"/>
        <v>1</v>
      </c>
      <c r="P299" s="71">
        <f t="shared" si="53"/>
        <v>1</v>
      </c>
      <c r="Q299" s="71"/>
      <c r="R299" s="71">
        <f t="shared" si="54"/>
        <v>0</v>
      </c>
      <c r="S299" s="71">
        <f t="shared" si="55"/>
        <v>0</v>
      </c>
      <c r="T299" s="70">
        <f t="shared" si="56"/>
        <v>0</v>
      </c>
      <c r="U299" s="71"/>
      <c r="V299" s="97"/>
      <c r="W299" s="72"/>
      <c r="X299" s="72"/>
      <c r="Y299" s="72"/>
      <c r="Z299" s="72"/>
      <c r="AA299" s="72"/>
      <c r="AB299" s="72"/>
      <c r="AC299" s="72"/>
      <c r="AD299" s="72"/>
    </row>
    <row r="300" spans="1:30" s="73" customFormat="1" ht="14.25" x14ac:dyDescent="0.25">
      <c r="A300" s="89">
        <v>289</v>
      </c>
      <c r="B300" s="90" t="s">
        <v>1099</v>
      </c>
      <c r="C300" s="90" t="s">
        <v>505</v>
      </c>
      <c r="D300" s="90">
        <v>50</v>
      </c>
      <c r="E300" s="91"/>
      <c r="F300" s="92"/>
      <c r="G300" s="93"/>
      <c r="H300" s="94">
        <f t="shared" si="50"/>
        <v>0</v>
      </c>
      <c r="I300" s="95"/>
      <c r="J300" s="94">
        <f t="shared" si="51"/>
        <v>0</v>
      </c>
      <c r="K300" s="94"/>
      <c r="L300" s="96">
        <f t="shared" si="52"/>
        <v>0</v>
      </c>
      <c r="M300" s="71">
        <f t="shared" si="47"/>
        <v>1</v>
      </c>
      <c r="N300" s="71">
        <f t="shared" si="48"/>
        <v>1</v>
      </c>
      <c r="O300" s="71">
        <f t="shared" si="49"/>
        <v>1</v>
      </c>
      <c r="P300" s="71">
        <f t="shared" si="53"/>
        <v>1</v>
      </c>
      <c r="Q300" s="71"/>
      <c r="R300" s="71">
        <f t="shared" si="54"/>
        <v>0</v>
      </c>
      <c r="S300" s="71">
        <f t="shared" si="55"/>
        <v>0</v>
      </c>
      <c r="T300" s="70">
        <f t="shared" si="56"/>
        <v>0</v>
      </c>
      <c r="U300" s="71"/>
      <c r="V300" s="97"/>
      <c r="W300" s="72"/>
      <c r="X300" s="72"/>
      <c r="Y300" s="72"/>
      <c r="Z300" s="72"/>
      <c r="AA300" s="72"/>
      <c r="AB300" s="72"/>
      <c r="AC300" s="72"/>
      <c r="AD300" s="72"/>
    </row>
    <row r="301" spans="1:30" s="73" customFormat="1" ht="14.25" x14ac:dyDescent="0.25">
      <c r="A301" s="89">
        <v>290</v>
      </c>
      <c r="B301" s="90" t="s">
        <v>1100</v>
      </c>
      <c r="C301" s="90" t="s">
        <v>476</v>
      </c>
      <c r="D301" s="90">
        <v>12000</v>
      </c>
      <c r="E301" s="91"/>
      <c r="F301" s="92"/>
      <c r="G301" s="93"/>
      <c r="H301" s="94">
        <f t="shared" si="50"/>
        <v>0</v>
      </c>
      <c r="I301" s="95"/>
      <c r="J301" s="94">
        <f t="shared" si="51"/>
        <v>0</v>
      </c>
      <c r="K301" s="94"/>
      <c r="L301" s="96">
        <f t="shared" si="52"/>
        <v>0</v>
      </c>
      <c r="M301" s="71">
        <f t="shared" si="47"/>
        <v>1</v>
      </c>
      <c r="N301" s="71">
        <f t="shared" si="48"/>
        <v>1</v>
      </c>
      <c r="O301" s="71">
        <f t="shared" si="49"/>
        <v>1</v>
      </c>
      <c r="P301" s="71">
        <f t="shared" si="53"/>
        <v>1</v>
      </c>
      <c r="Q301" s="71"/>
      <c r="R301" s="71">
        <f t="shared" si="54"/>
        <v>0</v>
      </c>
      <c r="S301" s="71">
        <f t="shared" si="55"/>
        <v>0</v>
      </c>
      <c r="T301" s="70">
        <f t="shared" si="56"/>
        <v>0</v>
      </c>
      <c r="U301" s="71"/>
      <c r="V301" s="97"/>
      <c r="W301" s="72"/>
      <c r="X301" s="72"/>
      <c r="Y301" s="72"/>
      <c r="Z301" s="72"/>
      <c r="AA301" s="72"/>
      <c r="AB301" s="72"/>
      <c r="AC301" s="72"/>
      <c r="AD301" s="72"/>
    </row>
    <row r="302" spans="1:30" s="73" customFormat="1" ht="14.25" x14ac:dyDescent="0.25">
      <c r="A302" s="89">
        <v>291</v>
      </c>
      <c r="B302" s="90" t="s">
        <v>1101</v>
      </c>
      <c r="C302" s="90" t="s">
        <v>476</v>
      </c>
      <c r="D302" s="90">
        <v>2400</v>
      </c>
      <c r="E302" s="91"/>
      <c r="F302" s="92"/>
      <c r="G302" s="93"/>
      <c r="H302" s="94">
        <f t="shared" si="50"/>
        <v>0</v>
      </c>
      <c r="I302" s="95"/>
      <c r="J302" s="94">
        <f t="shared" si="51"/>
        <v>0</v>
      </c>
      <c r="K302" s="94"/>
      <c r="L302" s="96">
        <f t="shared" si="52"/>
        <v>0</v>
      </c>
      <c r="M302" s="71">
        <f t="shared" si="47"/>
        <v>1</v>
      </c>
      <c r="N302" s="71">
        <f t="shared" si="48"/>
        <v>1</v>
      </c>
      <c r="O302" s="71">
        <f t="shared" si="49"/>
        <v>1</v>
      </c>
      <c r="P302" s="71">
        <f t="shared" si="53"/>
        <v>1</v>
      </c>
      <c r="Q302" s="71"/>
      <c r="R302" s="71">
        <f t="shared" si="54"/>
        <v>0</v>
      </c>
      <c r="S302" s="71">
        <f t="shared" si="55"/>
        <v>0</v>
      </c>
      <c r="T302" s="70">
        <f t="shared" si="56"/>
        <v>0</v>
      </c>
      <c r="U302" s="71"/>
      <c r="V302" s="97"/>
      <c r="W302" s="72"/>
      <c r="X302" s="72"/>
      <c r="Y302" s="72"/>
      <c r="Z302" s="72"/>
      <c r="AA302" s="72"/>
      <c r="AB302" s="72"/>
      <c r="AC302" s="72"/>
      <c r="AD302" s="72"/>
    </row>
    <row r="303" spans="1:30" s="73" customFormat="1" ht="28.5" x14ac:dyDescent="0.25">
      <c r="A303" s="89">
        <v>292</v>
      </c>
      <c r="B303" s="90" t="s">
        <v>1102</v>
      </c>
      <c r="C303" s="90" t="s">
        <v>476</v>
      </c>
      <c r="D303" s="90">
        <v>40</v>
      </c>
      <c r="E303" s="91"/>
      <c r="F303" s="92"/>
      <c r="G303" s="93"/>
      <c r="H303" s="94">
        <f t="shared" si="50"/>
        <v>0</v>
      </c>
      <c r="I303" s="95"/>
      <c r="J303" s="94">
        <f t="shared" si="51"/>
        <v>0</v>
      </c>
      <c r="K303" s="94"/>
      <c r="L303" s="96">
        <f t="shared" si="52"/>
        <v>0</v>
      </c>
      <c r="M303" s="71">
        <f t="shared" si="47"/>
        <v>1</v>
      </c>
      <c r="N303" s="71">
        <f t="shared" si="48"/>
        <v>1</v>
      </c>
      <c r="O303" s="71">
        <f t="shared" si="49"/>
        <v>1</v>
      </c>
      <c r="P303" s="71">
        <f t="shared" si="53"/>
        <v>1</v>
      </c>
      <c r="Q303" s="71"/>
      <c r="R303" s="71">
        <f t="shared" si="54"/>
        <v>0</v>
      </c>
      <c r="S303" s="71">
        <f t="shared" si="55"/>
        <v>0</v>
      </c>
      <c r="T303" s="70">
        <f t="shared" si="56"/>
        <v>0</v>
      </c>
      <c r="U303" s="71"/>
      <c r="V303" s="97"/>
      <c r="W303" s="72"/>
      <c r="X303" s="72"/>
      <c r="Y303" s="72"/>
      <c r="Z303" s="72"/>
      <c r="AA303" s="72"/>
      <c r="AB303" s="72"/>
      <c r="AC303" s="72"/>
      <c r="AD303" s="72"/>
    </row>
    <row r="304" spans="1:30" s="73" customFormat="1" ht="14.25" x14ac:dyDescent="0.25">
      <c r="A304" s="89">
        <v>293</v>
      </c>
      <c r="B304" s="90" t="s">
        <v>1103</v>
      </c>
      <c r="C304" s="90" t="s">
        <v>476</v>
      </c>
      <c r="D304" s="90">
        <v>1200</v>
      </c>
      <c r="E304" s="91"/>
      <c r="F304" s="92"/>
      <c r="G304" s="93"/>
      <c r="H304" s="94">
        <f t="shared" si="50"/>
        <v>0</v>
      </c>
      <c r="I304" s="95"/>
      <c r="J304" s="94">
        <f t="shared" si="51"/>
        <v>0</v>
      </c>
      <c r="K304" s="94"/>
      <c r="L304" s="96">
        <f t="shared" si="52"/>
        <v>0</v>
      </c>
      <c r="M304" s="71">
        <f t="shared" si="47"/>
        <v>1</v>
      </c>
      <c r="N304" s="71">
        <f t="shared" si="48"/>
        <v>1</v>
      </c>
      <c r="O304" s="71">
        <f t="shared" si="49"/>
        <v>1</v>
      </c>
      <c r="P304" s="71">
        <f t="shared" si="53"/>
        <v>1</v>
      </c>
      <c r="Q304" s="71"/>
      <c r="R304" s="71">
        <f t="shared" si="54"/>
        <v>0</v>
      </c>
      <c r="S304" s="71">
        <f t="shared" si="55"/>
        <v>0</v>
      </c>
      <c r="T304" s="70">
        <f t="shared" si="56"/>
        <v>0</v>
      </c>
      <c r="U304" s="71"/>
      <c r="V304" s="97"/>
      <c r="W304" s="72"/>
      <c r="X304" s="72"/>
      <c r="Y304" s="72"/>
      <c r="Z304" s="72"/>
      <c r="AA304" s="72"/>
      <c r="AB304" s="72"/>
      <c r="AC304" s="72"/>
      <c r="AD304" s="72"/>
    </row>
    <row r="305" spans="1:30" s="73" customFormat="1" ht="14.25" x14ac:dyDescent="0.25">
      <c r="A305" s="89">
        <v>294</v>
      </c>
      <c r="B305" s="90" t="s">
        <v>1104</v>
      </c>
      <c r="C305" s="90" t="s">
        <v>476</v>
      </c>
      <c r="D305" s="90">
        <v>20</v>
      </c>
      <c r="E305" s="91"/>
      <c r="F305" s="92"/>
      <c r="G305" s="93"/>
      <c r="H305" s="94">
        <f t="shared" si="50"/>
        <v>0</v>
      </c>
      <c r="I305" s="95"/>
      <c r="J305" s="94">
        <f t="shared" si="51"/>
        <v>0</v>
      </c>
      <c r="K305" s="94"/>
      <c r="L305" s="96">
        <f t="shared" si="52"/>
        <v>0</v>
      </c>
      <c r="M305" s="71">
        <f t="shared" si="47"/>
        <v>1</v>
      </c>
      <c r="N305" s="71">
        <f t="shared" si="48"/>
        <v>1</v>
      </c>
      <c r="O305" s="71">
        <f t="shared" si="49"/>
        <v>1</v>
      </c>
      <c r="P305" s="71">
        <f t="shared" si="53"/>
        <v>1</v>
      </c>
      <c r="Q305" s="71"/>
      <c r="R305" s="71">
        <f t="shared" si="54"/>
        <v>0</v>
      </c>
      <c r="S305" s="71">
        <f t="shared" si="55"/>
        <v>0</v>
      </c>
      <c r="T305" s="70">
        <f t="shared" si="56"/>
        <v>0</v>
      </c>
      <c r="U305" s="71"/>
      <c r="V305" s="97"/>
      <c r="W305" s="72"/>
      <c r="X305" s="72"/>
      <c r="Y305" s="72"/>
      <c r="Z305" s="72"/>
      <c r="AA305" s="72"/>
      <c r="AB305" s="72"/>
      <c r="AC305" s="72"/>
      <c r="AD305" s="72"/>
    </row>
    <row r="306" spans="1:30" s="73" customFormat="1" ht="14.25" x14ac:dyDescent="0.25">
      <c r="A306" s="89">
        <v>295</v>
      </c>
      <c r="B306" s="90" t="s">
        <v>1105</v>
      </c>
      <c r="C306" s="90" t="s">
        <v>505</v>
      </c>
      <c r="D306" s="90">
        <v>500</v>
      </c>
      <c r="E306" s="91"/>
      <c r="F306" s="92"/>
      <c r="G306" s="93"/>
      <c r="H306" s="94">
        <f t="shared" si="50"/>
        <v>0</v>
      </c>
      <c r="I306" s="95"/>
      <c r="J306" s="94">
        <f t="shared" si="51"/>
        <v>0</v>
      </c>
      <c r="K306" s="94"/>
      <c r="L306" s="96">
        <f t="shared" si="52"/>
        <v>0</v>
      </c>
      <c r="M306" s="71">
        <f t="shared" si="47"/>
        <v>1</v>
      </c>
      <c r="N306" s="71">
        <f t="shared" si="48"/>
        <v>1</v>
      </c>
      <c r="O306" s="71">
        <f t="shared" si="49"/>
        <v>1</v>
      </c>
      <c r="P306" s="71">
        <f t="shared" si="53"/>
        <v>1</v>
      </c>
      <c r="Q306" s="71"/>
      <c r="R306" s="71">
        <f t="shared" si="54"/>
        <v>0</v>
      </c>
      <c r="S306" s="71">
        <f t="shared" si="55"/>
        <v>0</v>
      </c>
      <c r="T306" s="70">
        <f t="shared" si="56"/>
        <v>0</v>
      </c>
      <c r="U306" s="71"/>
      <c r="V306" s="97"/>
      <c r="W306" s="72"/>
      <c r="X306" s="72"/>
      <c r="Y306" s="72"/>
      <c r="Z306" s="72"/>
      <c r="AA306" s="72"/>
      <c r="AB306" s="72"/>
      <c r="AC306" s="72"/>
      <c r="AD306" s="72"/>
    </row>
    <row r="307" spans="1:30" s="73" customFormat="1" ht="14.25" x14ac:dyDescent="0.25">
      <c r="A307" s="89">
        <v>296</v>
      </c>
      <c r="B307" s="90" t="s">
        <v>1106</v>
      </c>
      <c r="C307" s="90" t="s">
        <v>505</v>
      </c>
      <c r="D307" s="90">
        <v>200</v>
      </c>
      <c r="E307" s="91"/>
      <c r="F307" s="92"/>
      <c r="G307" s="93"/>
      <c r="H307" s="94">
        <f t="shared" si="50"/>
        <v>0</v>
      </c>
      <c r="I307" s="95"/>
      <c r="J307" s="94">
        <f t="shared" si="51"/>
        <v>0</v>
      </c>
      <c r="K307" s="94"/>
      <c r="L307" s="96">
        <f t="shared" si="52"/>
        <v>0</v>
      </c>
      <c r="M307" s="71">
        <f t="shared" si="47"/>
        <v>1</v>
      </c>
      <c r="N307" s="71">
        <f t="shared" si="48"/>
        <v>1</v>
      </c>
      <c r="O307" s="71">
        <f t="shared" si="49"/>
        <v>1</v>
      </c>
      <c r="P307" s="71">
        <f t="shared" si="53"/>
        <v>1</v>
      </c>
      <c r="Q307" s="71"/>
      <c r="R307" s="71">
        <f t="shared" si="54"/>
        <v>0</v>
      </c>
      <c r="S307" s="71">
        <f t="shared" si="55"/>
        <v>0</v>
      </c>
      <c r="T307" s="70">
        <f t="shared" si="56"/>
        <v>0</v>
      </c>
      <c r="U307" s="71"/>
      <c r="V307" s="97"/>
      <c r="W307" s="72"/>
      <c r="X307" s="72"/>
      <c r="Y307" s="72"/>
      <c r="Z307" s="72"/>
      <c r="AA307" s="72"/>
      <c r="AB307" s="72"/>
      <c r="AC307" s="72"/>
      <c r="AD307" s="72"/>
    </row>
    <row r="308" spans="1:30" s="73" customFormat="1" ht="14.25" x14ac:dyDescent="0.25">
      <c r="A308" s="89">
        <v>297</v>
      </c>
      <c r="B308" s="90" t="s">
        <v>1107</v>
      </c>
      <c r="C308" s="90" t="s">
        <v>476</v>
      </c>
      <c r="D308" s="90">
        <v>600</v>
      </c>
      <c r="E308" s="91"/>
      <c r="F308" s="92"/>
      <c r="G308" s="93"/>
      <c r="H308" s="94">
        <f t="shared" si="50"/>
        <v>0</v>
      </c>
      <c r="I308" s="95"/>
      <c r="J308" s="94">
        <f t="shared" si="51"/>
        <v>0</v>
      </c>
      <c r="K308" s="94"/>
      <c r="L308" s="96">
        <f t="shared" si="52"/>
        <v>0</v>
      </c>
      <c r="M308" s="71">
        <f t="shared" si="47"/>
        <v>1</v>
      </c>
      <c r="N308" s="71">
        <f t="shared" si="48"/>
        <v>1</v>
      </c>
      <c r="O308" s="71">
        <f t="shared" si="49"/>
        <v>1</v>
      </c>
      <c r="P308" s="71">
        <f t="shared" si="53"/>
        <v>1</v>
      </c>
      <c r="Q308" s="71"/>
      <c r="R308" s="71">
        <f t="shared" si="54"/>
        <v>0</v>
      </c>
      <c r="S308" s="71">
        <f t="shared" si="55"/>
        <v>0</v>
      </c>
      <c r="T308" s="70">
        <f t="shared" si="56"/>
        <v>0</v>
      </c>
      <c r="U308" s="71"/>
      <c r="V308" s="97"/>
      <c r="W308" s="72"/>
      <c r="X308" s="72"/>
      <c r="Y308" s="72"/>
      <c r="Z308" s="72"/>
      <c r="AA308" s="72"/>
      <c r="AB308" s="72"/>
      <c r="AC308" s="72"/>
      <c r="AD308" s="72"/>
    </row>
    <row r="309" spans="1:30" s="73" customFormat="1" ht="14.25" x14ac:dyDescent="0.25">
      <c r="A309" s="89">
        <v>298</v>
      </c>
      <c r="B309" s="90" t="s">
        <v>1108</v>
      </c>
      <c r="C309" s="90" t="s">
        <v>476</v>
      </c>
      <c r="D309" s="90">
        <v>560</v>
      </c>
      <c r="E309" s="91"/>
      <c r="F309" s="92"/>
      <c r="G309" s="93"/>
      <c r="H309" s="94">
        <f t="shared" si="50"/>
        <v>0</v>
      </c>
      <c r="I309" s="95"/>
      <c r="J309" s="94">
        <f t="shared" si="51"/>
        <v>0</v>
      </c>
      <c r="K309" s="94"/>
      <c r="L309" s="96">
        <f t="shared" si="52"/>
        <v>0</v>
      </c>
      <c r="M309" s="71">
        <f t="shared" si="47"/>
        <v>1</v>
      </c>
      <c r="N309" s="71">
        <f t="shared" si="48"/>
        <v>1</v>
      </c>
      <c r="O309" s="71">
        <f t="shared" si="49"/>
        <v>1</v>
      </c>
      <c r="P309" s="71">
        <f t="shared" si="53"/>
        <v>1</v>
      </c>
      <c r="Q309" s="71"/>
      <c r="R309" s="71">
        <f t="shared" si="54"/>
        <v>0</v>
      </c>
      <c r="S309" s="71">
        <f t="shared" si="55"/>
        <v>0</v>
      </c>
      <c r="T309" s="70">
        <f t="shared" si="56"/>
        <v>0</v>
      </c>
      <c r="U309" s="71"/>
      <c r="V309" s="97"/>
      <c r="W309" s="72"/>
      <c r="X309" s="72"/>
      <c r="Y309" s="72"/>
      <c r="Z309" s="72"/>
      <c r="AA309" s="72"/>
      <c r="AB309" s="72"/>
      <c r="AC309" s="72"/>
      <c r="AD309" s="72"/>
    </row>
    <row r="310" spans="1:30" s="73" customFormat="1" ht="14.25" x14ac:dyDescent="0.25">
      <c r="A310" s="89">
        <v>299</v>
      </c>
      <c r="B310" s="90" t="s">
        <v>1109</v>
      </c>
      <c r="C310" s="90" t="s">
        <v>476</v>
      </c>
      <c r="D310" s="90">
        <v>240</v>
      </c>
      <c r="E310" s="91"/>
      <c r="F310" s="92"/>
      <c r="G310" s="93"/>
      <c r="H310" s="94">
        <f t="shared" si="50"/>
        <v>0</v>
      </c>
      <c r="I310" s="95"/>
      <c r="J310" s="94">
        <f t="shared" si="51"/>
        <v>0</v>
      </c>
      <c r="K310" s="94"/>
      <c r="L310" s="96">
        <f t="shared" si="52"/>
        <v>0</v>
      </c>
      <c r="M310" s="71">
        <f t="shared" si="47"/>
        <v>1</v>
      </c>
      <c r="N310" s="71">
        <f t="shared" si="48"/>
        <v>1</v>
      </c>
      <c r="O310" s="71">
        <f t="shared" si="49"/>
        <v>1</v>
      </c>
      <c r="P310" s="71">
        <f t="shared" si="53"/>
        <v>1</v>
      </c>
      <c r="Q310" s="71"/>
      <c r="R310" s="71">
        <f t="shared" si="54"/>
        <v>0</v>
      </c>
      <c r="S310" s="71">
        <f t="shared" si="55"/>
        <v>0</v>
      </c>
      <c r="T310" s="70">
        <f t="shared" si="56"/>
        <v>0</v>
      </c>
      <c r="U310" s="71"/>
      <c r="V310" s="97"/>
      <c r="W310" s="72"/>
      <c r="X310" s="72"/>
      <c r="Y310" s="72"/>
      <c r="Z310" s="72"/>
      <c r="AA310" s="72"/>
      <c r="AB310" s="72"/>
      <c r="AC310" s="72"/>
      <c r="AD310" s="72"/>
    </row>
    <row r="311" spans="1:30" s="73" customFormat="1" ht="21" customHeight="1" x14ac:dyDescent="0.25">
      <c r="A311" s="165"/>
      <c r="B311" s="165"/>
      <c r="C311" s="165"/>
      <c r="D311" s="165"/>
      <c r="E311" s="165"/>
      <c r="F311" s="98" t="s">
        <v>60</v>
      </c>
      <c r="G311" s="98" t="s">
        <v>61</v>
      </c>
      <c r="H311" s="99">
        <f ca="1">SUM(OFFSET($H$12,0,0,ROW()-12,1))</f>
        <v>0</v>
      </c>
      <c r="I311" s="100" t="s">
        <v>61</v>
      </c>
      <c r="J311" s="99">
        <f ca="1">SUM(OFFSET($J$12,0,0,ROW()-12,1))</f>
        <v>0</v>
      </c>
      <c r="K311" s="100" t="s">
        <v>61</v>
      </c>
      <c r="L311" s="88"/>
      <c r="M311" s="71"/>
      <c r="N311" s="71"/>
      <c r="O311" s="71"/>
      <c r="P311" s="71"/>
      <c r="Q311" s="71"/>
      <c r="R311" s="71"/>
      <c r="S311" s="71"/>
      <c r="T311" s="71"/>
      <c r="U311" s="71"/>
      <c r="V311" s="97"/>
      <c r="W311" s="72"/>
      <c r="X311" s="72"/>
      <c r="Y311" s="72"/>
      <c r="Z311" s="72"/>
      <c r="AA311" s="72"/>
      <c r="AB311" s="72"/>
      <c r="AC311" s="72"/>
      <c r="AD311" s="72"/>
    </row>
    <row r="312" spans="1:30" x14ac:dyDescent="0.25">
      <c r="A312" s="101" t="s">
        <v>62</v>
      </c>
      <c r="B312" s="102"/>
      <c r="C312" s="102"/>
      <c r="D312" s="102"/>
      <c r="E312" s="103"/>
      <c r="F312" s="104"/>
      <c r="G312" s="103"/>
      <c r="H312" s="103"/>
      <c r="I312" s="103"/>
      <c r="J312" s="103"/>
      <c r="K312" s="103"/>
      <c r="L312" s="88"/>
    </row>
    <row r="313" spans="1:30" x14ac:dyDescent="0.25">
      <c r="A313" s="102"/>
      <c r="B313" s="102"/>
      <c r="C313" s="102"/>
      <c r="D313" s="102"/>
      <c r="E313" s="103"/>
      <c r="F313" s="104"/>
      <c r="G313" s="103"/>
      <c r="H313" s="103"/>
      <c r="I313" s="103"/>
      <c r="J313" s="103"/>
      <c r="K313" s="103"/>
      <c r="L313" s="88"/>
    </row>
    <row r="314" spans="1:30" x14ac:dyDescent="0.25">
      <c r="A314" s="102" t="s">
        <v>63</v>
      </c>
      <c r="B314" s="102"/>
      <c r="C314" s="102"/>
      <c r="D314" s="102"/>
      <c r="E314" s="103"/>
      <c r="F314" s="104"/>
      <c r="G314" s="103"/>
      <c r="H314" s="103"/>
      <c r="I314" s="103"/>
      <c r="J314" s="103"/>
      <c r="K314" s="103"/>
      <c r="L314" s="88"/>
    </row>
    <row r="315" spans="1:30" x14ac:dyDescent="0.25">
      <c r="A315" s="101" t="s">
        <v>64</v>
      </c>
      <c r="B315" s="102"/>
      <c r="C315" s="102"/>
      <c r="D315" s="102"/>
      <c r="E315" s="103"/>
      <c r="F315" s="104"/>
      <c r="G315" s="103"/>
      <c r="H315" s="103"/>
      <c r="I315" s="103"/>
      <c r="J315" s="103"/>
      <c r="K315" s="103"/>
      <c r="L315" s="88"/>
    </row>
    <row r="316" spans="1:30" x14ac:dyDescent="0.25">
      <c r="A316" s="101" t="s">
        <v>84</v>
      </c>
      <c r="B316" s="102"/>
      <c r="C316" s="102"/>
      <c r="D316" s="102"/>
      <c r="E316" s="103"/>
      <c r="F316" s="104"/>
      <c r="G316" s="103"/>
      <c r="H316" s="103"/>
      <c r="I316" s="103"/>
      <c r="J316" s="103"/>
      <c r="K316" s="103"/>
      <c r="L316" s="88"/>
    </row>
    <row r="317" spans="1:30" x14ac:dyDescent="0.25">
      <c r="A317" s="105" t="s">
        <v>65</v>
      </c>
      <c r="B317" s="102"/>
      <c r="C317" s="102"/>
      <c r="D317" s="102"/>
      <c r="E317" s="103"/>
      <c r="F317" s="104"/>
      <c r="G317" s="103"/>
      <c r="H317" s="103"/>
      <c r="I317" s="103"/>
      <c r="J317" s="103"/>
      <c r="K317" s="103"/>
      <c r="L317" s="88"/>
    </row>
    <row r="318" spans="1:30" x14ac:dyDescent="0.25">
      <c r="A318" s="105" t="s">
        <v>66</v>
      </c>
      <c r="B318" s="102"/>
      <c r="C318" s="102"/>
      <c r="D318" s="102"/>
      <c r="E318" s="103"/>
      <c r="F318" s="104"/>
      <c r="G318" s="103"/>
      <c r="H318" s="103"/>
      <c r="I318" s="103"/>
      <c r="J318" s="103"/>
      <c r="K318" s="103"/>
      <c r="L318" s="88"/>
    </row>
    <row r="319" spans="1:30" x14ac:dyDescent="0.25">
      <c r="A319" s="102"/>
      <c r="B319" s="102"/>
      <c r="C319" s="102"/>
      <c r="D319" s="102"/>
      <c r="E319" s="103"/>
      <c r="F319" s="104"/>
      <c r="G319" s="103"/>
      <c r="H319" s="103"/>
      <c r="I319" s="103"/>
      <c r="J319" s="103"/>
      <c r="K319" s="103"/>
      <c r="L319" s="88"/>
    </row>
    <row r="320" spans="1:30" x14ac:dyDescent="0.25">
      <c r="A320" s="102" t="s">
        <v>67</v>
      </c>
      <c r="B320" s="102"/>
      <c r="C320" s="102"/>
      <c r="D320" s="102"/>
      <c r="E320" s="103"/>
      <c r="F320" s="104"/>
      <c r="G320" s="103"/>
      <c r="H320" s="103"/>
      <c r="I320" s="103"/>
      <c r="J320" s="103"/>
      <c r="K320" s="103"/>
      <c r="L320" s="88"/>
    </row>
    <row r="321" spans="1:12" x14ac:dyDescent="0.25">
      <c r="A321" s="102"/>
      <c r="B321" s="102"/>
      <c r="C321" s="102"/>
      <c r="D321" s="102"/>
      <c r="E321" s="103"/>
      <c r="F321" s="104"/>
      <c r="G321" s="103"/>
      <c r="H321" s="103"/>
      <c r="I321" s="103"/>
      <c r="J321" s="103"/>
      <c r="K321" s="103"/>
      <c r="L321" s="88"/>
    </row>
    <row r="322" spans="1:12" x14ac:dyDescent="0.25">
      <c r="A322" s="102" t="s">
        <v>68</v>
      </c>
      <c r="B322" s="102"/>
      <c r="C322" s="102"/>
      <c r="D322" s="102"/>
      <c r="E322" s="103"/>
      <c r="F322" s="104"/>
      <c r="G322" s="103"/>
      <c r="H322" s="103"/>
      <c r="I322" s="103"/>
      <c r="J322" s="103"/>
      <c r="K322" s="103"/>
    </row>
    <row r="323" spans="1:12" x14ac:dyDescent="0.25">
      <c r="A323" s="102"/>
      <c r="B323" s="102"/>
      <c r="C323" s="102"/>
      <c r="D323" s="102"/>
      <c r="E323" s="103"/>
      <c r="F323" s="104"/>
      <c r="G323" s="103"/>
      <c r="H323" s="103"/>
      <c r="I323" s="103"/>
      <c r="J323" s="103"/>
      <c r="K323" s="103"/>
    </row>
    <row r="324" spans="1:12" ht="66.75" customHeight="1" x14ac:dyDescent="0.25">
      <c r="A324" s="166" t="s">
        <v>85</v>
      </c>
      <c r="B324" s="166"/>
      <c r="C324" s="166"/>
      <c r="D324" s="166"/>
      <c r="E324" s="166"/>
      <c r="F324" s="166"/>
      <c r="G324" s="166"/>
      <c r="H324" s="166"/>
      <c r="I324" s="166"/>
      <c r="J324" s="166"/>
      <c r="K324" s="166"/>
    </row>
  </sheetData>
  <protectedRanges>
    <protectedRange sqref="K12:K310" name="Rozstęp4_1_2_1"/>
    <protectedRange sqref="I12:I310" name="Rozstęp3_1_2_1"/>
    <protectedRange sqref="E12:G310" name="Rozstęp2_1_2_1"/>
  </protectedRanges>
  <mergeCells count="11">
    <mergeCell ref="B8:D8"/>
    <mergeCell ref="E8:J8"/>
    <mergeCell ref="D10:G10"/>
    <mergeCell ref="A311:E311"/>
    <mergeCell ref="A324:K324"/>
    <mergeCell ref="B1:D1"/>
    <mergeCell ref="F1:K1"/>
    <mergeCell ref="F2:H2"/>
    <mergeCell ref="B3:D7"/>
    <mergeCell ref="E5:J6"/>
    <mergeCell ref="E7:J7"/>
  </mergeCells>
  <conditionalFormatting sqref="E5 L5:M6">
    <cfRule type="expression" dxfId="87" priority="2">
      <formula>$E$5="Nie składamy oferty w zakresie przedmiotowego zadania"</formula>
    </cfRule>
  </conditionalFormatting>
  <conditionalFormatting sqref="E7 L7:M7">
    <cfRule type="expression" dxfId="8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88</v>
      </c>
      <c r="D10" s="164" t="str">
        <f ca="1">VLOOKUP(C10,Oferta!J41:K170,2)</f>
        <v>Różne  2</v>
      </c>
      <c r="E10" s="164"/>
      <c r="F10" s="164"/>
      <c r="G10" s="164"/>
      <c r="H10" s="69">
        <f ca="1">SUMIF(F12:F1302,"Razem",H12:H1302)</f>
        <v>0</v>
      </c>
      <c r="I10" s="69"/>
      <c r="J10" s="69">
        <f ca="1">SUMIF(F12:F1302,"Razem",J12:J1302)</f>
        <v>0</v>
      </c>
      <c r="K10" s="69"/>
      <c r="L10" s="60">
        <f>SUM(L11:L1796)</f>
        <v>0</v>
      </c>
      <c r="M10" s="60">
        <f>COUNTIF(M12:M1796,0)</f>
        <v>0</v>
      </c>
      <c r="N10" s="60">
        <f>COUNTIF(N12:N1796,0)</f>
        <v>0</v>
      </c>
      <c r="O10" s="60">
        <f>COUNTIF(O12:O1796,0)</f>
        <v>0</v>
      </c>
      <c r="P10" s="60">
        <f>COUNTIF(P12:P1796,0)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SUM(M12:M1796)</f>
        <v>3</v>
      </c>
      <c r="N11" s="60">
        <f>SUM(N12:N1796)</f>
        <v>3</v>
      </c>
      <c r="O11" s="60">
        <f>SUM(O12:O1796)</f>
        <v>3</v>
      </c>
      <c r="P11" s="60">
        <f>SUM(P12:P1796)</f>
        <v>3</v>
      </c>
      <c r="Q11" s="60">
        <f>SUM(M11:P11)</f>
        <v>12</v>
      </c>
      <c r="R11" s="60">
        <f>SUM(R12:R1796)</f>
        <v>0</v>
      </c>
      <c r="S11" s="60">
        <f>SUM(S12:S1796)</f>
        <v>0</v>
      </c>
      <c r="T11" s="60">
        <f>SUM(T12:T1796)</f>
        <v>0</v>
      </c>
    </row>
    <row r="12" spans="1:30" s="73" customFormat="1" ht="19.5" customHeight="1" x14ac:dyDescent="0.25">
      <c r="A12" s="89">
        <v>1</v>
      </c>
      <c r="B12" s="90" t="s">
        <v>1110</v>
      </c>
      <c r="C12" s="90" t="s">
        <v>476</v>
      </c>
      <c r="D12" s="90">
        <v>3000</v>
      </c>
      <c r="E12" s="91"/>
      <c r="F12" s="92"/>
      <c r="G12" s="93"/>
      <c r="H12" s="94">
        <f>ROUND(D12*G12,2)</f>
        <v>0</v>
      </c>
      <c r="I12" s="95"/>
      <c r="J12" s="94">
        <f>ROUND(H12*(1+I12),2)</f>
        <v>0</v>
      </c>
      <c r="K12" s="94"/>
      <c r="L12" s="96">
        <f>IF(LEN(H12)-IFERROR(SEARCH(",",H12,1),LEN(H12))&gt;2,1,0)</f>
        <v>0</v>
      </c>
      <c r="M12" s="71">
        <f t="shared" ref="M12:O14"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1111</v>
      </c>
      <c r="C13" s="90" t="s">
        <v>476</v>
      </c>
      <c r="D13" s="90">
        <v>1600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1112</v>
      </c>
      <c r="C14" s="90" t="s">
        <v>476</v>
      </c>
      <c r="D14" s="90">
        <v>8000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21" customHeight="1" x14ac:dyDescent="0.25">
      <c r="A15" s="165"/>
      <c r="B15" s="165"/>
      <c r="C15" s="165"/>
      <c r="D15" s="165"/>
      <c r="E15" s="165"/>
      <c r="F15" s="98" t="s">
        <v>60</v>
      </c>
      <c r="G15" s="98" t="s">
        <v>61</v>
      </c>
      <c r="H15" s="99">
        <f ca="1">SUM(OFFSET($H$12,0,0,ROW()-12,1))</f>
        <v>0</v>
      </c>
      <c r="I15" s="100" t="s">
        <v>61</v>
      </c>
      <c r="J15" s="99">
        <f ca="1">SUM(OFFSET($J$12,0,0,ROW()-12,1))</f>
        <v>0</v>
      </c>
      <c r="K15" s="100" t="s">
        <v>61</v>
      </c>
      <c r="L15" s="88"/>
      <c r="M15" s="71"/>
      <c r="N15" s="71"/>
      <c r="O15" s="71"/>
      <c r="P15" s="71"/>
      <c r="Q15" s="71"/>
      <c r="R15" s="71"/>
      <c r="S15" s="71"/>
      <c r="T15" s="71"/>
      <c r="U15" s="71"/>
      <c r="V15" s="97"/>
      <c r="W15" s="72"/>
      <c r="X15" s="72"/>
      <c r="Y15" s="72"/>
      <c r="Z15" s="72"/>
      <c r="AA15" s="72"/>
      <c r="AB15" s="72"/>
      <c r="AC15" s="72"/>
      <c r="AD15" s="72"/>
    </row>
    <row r="16" spans="1:30" x14ac:dyDescent="0.25">
      <c r="A16" s="101" t="s">
        <v>62</v>
      </c>
      <c r="B16" s="102"/>
      <c r="C16" s="102"/>
      <c r="D16" s="102"/>
      <c r="E16" s="103"/>
      <c r="F16" s="104"/>
      <c r="G16" s="103"/>
      <c r="H16" s="103"/>
      <c r="I16" s="103"/>
      <c r="J16" s="103"/>
      <c r="K16" s="103"/>
      <c r="L16" s="88"/>
    </row>
    <row r="17" spans="1:12" x14ac:dyDescent="0.25">
      <c r="A17" s="102"/>
      <c r="B17" s="102"/>
      <c r="C17" s="102"/>
      <c r="D17" s="102"/>
      <c r="E17" s="103"/>
      <c r="F17" s="104"/>
      <c r="G17" s="103"/>
      <c r="H17" s="103"/>
      <c r="I17" s="103"/>
      <c r="J17" s="103"/>
      <c r="K17" s="103"/>
      <c r="L17" s="88"/>
    </row>
    <row r="18" spans="1:12" x14ac:dyDescent="0.25">
      <c r="A18" s="102" t="s">
        <v>63</v>
      </c>
      <c r="B18" s="102"/>
      <c r="C18" s="102"/>
      <c r="D18" s="102"/>
      <c r="E18" s="103"/>
      <c r="F18" s="104"/>
      <c r="G18" s="103"/>
      <c r="H18" s="103"/>
      <c r="I18" s="103"/>
      <c r="J18" s="103"/>
      <c r="K18" s="103"/>
      <c r="L18" s="88"/>
    </row>
    <row r="19" spans="1:12" x14ac:dyDescent="0.25">
      <c r="A19" s="101" t="s">
        <v>64</v>
      </c>
      <c r="B19" s="102"/>
      <c r="C19" s="102"/>
      <c r="D19" s="102"/>
      <c r="E19" s="103"/>
      <c r="F19" s="104"/>
      <c r="G19" s="103"/>
      <c r="H19" s="103"/>
      <c r="I19" s="103"/>
      <c r="J19" s="103"/>
      <c r="K19" s="103"/>
      <c r="L19" s="88"/>
    </row>
    <row r="20" spans="1:12" x14ac:dyDescent="0.25">
      <c r="A20" s="101" t="s">
        <v>84</v>
      </c>
      <c r="B20" s="102"/>
      <c r="C20" s="102"/>
      <c r="D20" s="102"/>
      <c r="E20" s="103"/>
      <c r="F20" s="104"/>
      <c r="G20" s="103"/>
      <c r="H20" s="103"/>
      <c r="I20" s="103"/>
      <c r="J20" s="103"/>
      <c r="K20" s="103"/>
      <c r="L20" s="88"/>
    </row>
    <row r="21" spans="1:12" x14ac:dyDescent="0.25">
      <c r="A21" s="105" t="s">
        <v>65</v>
      </c>
      <c r="B21" s="102"/>
      <c r="C21" s="102"/>
      <c r="D21" s="102"/>
      <c r="E21" s="103"/>
      <c r="F21" s="104"/>
      <c r="G21" s="103"/>
      <c r="H21" s="103"/>
      <c r="I21" s="103"/>
      <c r="J21" s="103"/>
      <c r="K21" s="103"/>
      <c r="L21" s="88"/>
    </row>
    <row r="22" spans="1:12" x14ac:dyDescent="0.25">
      <c r="A22" s="105" t="s">
        <v>66</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67</v>
      </c>
      <c r="B24" s="102"/>
      <c r="C24" s="102"/>
      <c r="D24" s="102"/>
      <c r="E24" s="103"/>
      <c r="F24" s="104"/>
      <c r="G24" s="103"/>
      <c r="H24" s="103"/>
      <c r="I24" s="103"/>
      <c r="J24" s="103"/>
      <c r="K24" s="103"/>
      <c r="L24" s="88"/>
    </row>
    <row r="25" spans="1:12" x14ac:dyDescent="0.25">
      <c r="A25" s="102"/>
      <c r="B25" s="102"/>
      <c r="C25" s="102"/>
      <c r="D25" s="102"/>
      <c r="E25" s="103"/>
      <c r="F25" s="104"/>
      <c r="G25" s="103"/>
      <c r="H25" s="103"/>
      <c r="I25" s="103"/>
      <c r="J25" s="103"/>
      <c r="K25" s="103"/>
      <c r="L25" s="88"/>
    </row>
    <row r="26" spans="1:12" x14ac:dyDescent="0.25">
      <c r="A26" s="102" t="s">
        <v>68</v>
      </c>
      <c r="B26" s="102"/>
      <c r="C26" s="102"/>
      <c r="D26" s="102"/>
      <c r="E26" s="103"/>
      <c r="F26" s="104"/>
      <c r="G26" s="103"/>
      <c r="H26" s="103"/>
      <c r="I26" s="103"/>
      <c r="J26" s="103"/>
      <c r="K26" s="103"/>
    </row>
    <row r="27" spans="1:12" x14ac:dyDescent="0.25">
      <c r="A27" s="102"/>
      <c r="B27" s="102"/>
      <c r="C27" s="102"/>
      <c r="D27" s="102"/>
      <c r="E27" s="103"/>
      <c r="F27" s="104"/>
      <c r="G27" s="103"/>
      <c r="H27" s="103"/>
      <c r="I27" s="103"/>
      <c r="J27" s="103"/>
      <c r="K27" s="103"/>
    </row>
    <row r="28" spans="1:12" ht="66.75" customHeight="1" x14ac:dyDescent="0.25">
      <c r="A28" s="166" t="s">
        <v>85</v>
      </c>
      <c r="B28" s="166"/>
      <c r="C28" s="166"/>
      <c r="D28" s="166"/>
      <c r="E28" s="166"/>
      <c r="F28" s="166"/>
      <c r="G28" s="166"/>
      <c r="H28" s="166"/>
      <c r="I28" s="166"/>
      <c r="J28" s="166"/>
      <c r="K28" s="166"/>
    </row>
  </sheetData>
  <protectedRanges>
    <protectedRange sqref="K12:K14" name="Rozstęp4_1_2_1"/>
    <protectedRange sqref="I12:I14" name="Rozstęp3_1_2_1"/>
    <protectedRange sqref="E12:G14" name="Rozstęp2_1_2_1"/>
  </protectedRanges>
  <mergeCells count="11">
    <mergeCell ref="B8:D8"/>
    <mergeCell ref="E8:J8"/>
    <mergeCell ref="D10:G10"/>
    <mergeCell ref="A15:E15"/>
    <mergeCell ref="A28:K28"/>
    <mergeCell ref="B1:D1"/>
    <mergeCell ref="F1:K1"/>
    <mergeCell ref="F2:H2"/>
    <mergeCell ref="B3:D7"/>
    <mergeCell ref="E5:J6"/>
    <mergeCell ref="E7:J7"/>
  </mergeCells>
  <conditionalFormatting sqref="E5 L5:M6">
    <cfRule type="expression" dxfId="85" priority="2">
      <formula>$E$5="Nie składamy oferty w zakresie przedmiotowego zadania"</formula>
    </cfRule>
  </conditionalFormatting>
  <conditionalFormatting sqref="E7 L7:M7">
    <cfRule type="expression" dxfId="8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v>
      </c>
      <c r="D10" s="164" t="str">
        <f ca="1">VLOOKUP(C10,Oferta!J41:K170,2)</f>
        <v>Anagrelid</v>
      </c>
      <c r="E10" s="164"/>
      <c r="F10" s="164"/>
      <c r="G10" s="164"/>
      <c r="H10" s="69">
        <f ca="1">SUMIF(F12:F1300,"Razem",H12:H1300)</f>
        <v>0</v>
      </c>
      <c r="I10" s="69"/>
      <c r="J10" s="69">
        <f ca="1">SUMIF(F12:F1300,"Razem",J12:J1300)</f>
        <v>0</v>
      </c>
      <c r="K10" s="69"/>
      <c r="L10" s="60">
        <f>SUM(L11:L1794)</f>
        <v>0</v>
      </c>
      <c r="M10" s="60">
        <f>COUNTIF(M12:M1794,0)</f>
        <v>0</v>
      </c>
      <c r="N10" s="60">
        <f>COUNTIF(N12:N1794,0)</f>
        <v>0</v>
      </c>
      <c r="O10" s="60">
        <f>COUNTIF(O12:O1794,0)</f>
        <v>0</v>
      </c>
      <c r="P10" s="60">
        <f>COUNTIF(P12:P1794,0)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SUM(M12:M1794)</f>
        <v>1</v>
      </c>
      <c r="N11" s="60">
        <f>SUM(N12:N1794)</f>
        <v>1</v>
      </c>
      <c r="O11" s="60">
        <f>SUM(O12:O1794)</f>
        <v>1</v>
      </c>
      <c r="P11" s="60">
        <f>SUM(P12:P1794)</f>
        <v>1</v>
      </c>
      <c r="Q11" s="60">
        <f>SUM(M11:P11)</f>
        <v>4</v>
      </c>
      <c r="R11" s="60">
        <f>SUM(R12:R1794)</f>
        <v>0</v>
      </c>
      <c r="S11" s="60">
        <f>SUM(S12:S1794)</f>
        <v>0</v>
      </c>
      <c r="T11" s="60">
        <f>SUM(T12:T1794)</f>
        <v>0</v>
      </c>
    </row>
    <row r="12" spans="1:30" s="73" customFormat="1" ht="71.25" x14ac:dyDescent="0.25">
      <c r="A12" s="89">
        <v>1</v>
      </c>
      <c r="B12" s="90" t="s">
        <v>486</v>
      </c>
      <c r="C12" s="90" t="s">
        <v>487</v>
      </c>
      <c r="D12" s="90">
        <v>15</v>
      </c>
      <c r="E12" s="91"/>
      <c r="F12" s="92"/>
      <c r="G12" s="93"/>
      <c r="H12" s="94">
        <f>ROUND(D12*G12,2)</f>
        <v>0</v>
      </c>
      <c r="I12" s="95"/>
      <c r="J12" s="94">
        <f>ROUND(H12*(1+I12),2)</f>
        <v>0</v>
      </c>
      <c r="K12" s="94"/>
      <c r="L12" s="96">
        <f>IF(LEN(H12)-IFERROR(SEARCH(",",H12,1),LEN(H12))&gt;2,1,0)</f>
        <v>0</v>
      </c>
      <c r="M12" s="71">
        <f>IF(ISBLANK(E12),1,0)</f>
        <v>1</v>
      </c>
      <c r="N12" s="71">
        <f>IF(ISBLANK(F12),1,0)</f>
        <v>1</v>
      </c>
      <c r="O12" s="71">
        <f>IF(ISBLANK(G12),1,0)</f>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1" customHeight="1" x14ac:dyDescent="0.25">
      <c r="A13" s="165"/>
      <c r="B13" s="165"/>
      <c r="C13" s="165"/>
      <c r="D13" s="165"/>
      <c r="E13" s="165"/>
      <c r="F13" s="98" t="s">
        <v>60</v>
      </c>
      <c r="G13" s="98" t="s">
        <v>61</v>
      </c>
      <c r="H13" s="99">
        <f ca="1">SUM(OFFSET($H$12,0,0,ROW()-12,1))</f>
        <v>0</v>
      </c>
      <c r="I13" s="100" t="s">
        <v>61</v>
      </c>
      <c r="J13" s="99">
        <f ca="1">SUM(OFFSET($J$12,0,0,ROW()-12,1))</f>
        <v>0</v>
      </c>
      <c r="K13" s="100" t="s">
        <v>61</v>
      </c>
      <c r="L13" s="88"/>
      <c r="M13" s="71"/>
      <c r="N13" s="71"/>
      <c r="O13" s="71"/>
      <c r="P13" s="71"/>
      <c r="Q13" s="71"/>
      <c r="R13" s="71"/>
      <c r="S13" s="71"/>
      <c r="T13" s="71"/>
      <c r="U13" s="71"/>
      <c r="V13" s="97"/>
      <c r="W13" s="72"/>
      <c r="X13" s="72"/>
      <c r="Y13" s="72"/>
      <c r="Z13" s="72"/>
      <c r="AA13" s="72"/>
      <c r="AB13" s="72"/>
      <c r="AC13" s="72"/>
      <c r="AD13" s="72"/>
    </row>
    <row r="14" spans="1:30" x14ac:dyDescent="0.25">
      <c r="A14" s="101" t="s">
        <v>62</v>
      </c>
      <c r="B14" s="102"/>
      <c r="C14" s="102"/>
      <c r="D14" s="102"/>
      <c r="E14" s="103"/>
      <c r="F14" s="104"/>
      <c r="G14" s="103"/>
      <c r="H14" s="103"/>
      <c r="I14" s="103"/>
      <c r="J14" s="103"/>
      <c r="K14" s="103"/>
      <c r="L14" s="88"/>
    </row>
    <row r="15" spans="1:30" x14ac:dyDescent="0.25">
      <c r="A15" s="102"/>
      <c r="B15" s="102"/>
      <c r="C15" s="102"/>
      <c r="D15" s="102"/>
      <c r="E15" s="103"/>
      <c r="F15" s="104"/>
      <c r="G15" s="103"/>
      <c r="H15" s="103"/>
      <c r="I15" s="103"/>
      <c r="J15" s="103"/>
      <c r="K15" s="103"/>
      <c r="L15" s="88"/>
    </row>
    <row r="16" spans="1:30" x14ac:dyDescent="0.25">
      <c r="A16" s="102" t="s">
        <v>63</v>
      </c>
      <c r="B16" s="102"/>
      <c r="C16" s="102"/>
      <c r="D16" s="102"/>
      <c r="E16" s="103"/>
      <c r="F16" s="104"/>
      <c r="G16" s="103"/>
      <c r="H16" s="103"/>
      <c r="I16" s="103"/>
      <c r="J16" s="103"/>
      <c r="K16" s="103"/>
      <c r="L16" s="88"/>
    </row>
    <row r="17" spans="1:12" x14ac:dyDescent="0.25">
      <c r="A17" s="101" t="s">
        <v>64</v>
      </c>
      <c r="B17" s="102"/>
      <c r="C17" s="102"/>
      <c r="D17" s="102"/>
      <c r="E17" s="103"/>
      <c r="F17" s="104"/>
      <c r="G17" s="103"/>
      <c r="H17" s="103"/>
      <c r="I17" s="103"/>
      <c r="J17" s="103"/>
      <c r="K17" s="103"/>
      <c r="L17" s="88"/>
    </row>
    <row r="18" spans="1:12" x14ac:dyDescent="0.25">
      <c r="A18" s="101" t="s">
        <v>84</v>
      </c>
      <c r="B18" s="102"/>
      <c r="C18" s="102"/>
      <c r="D18" s="102"/>
      <c r="E18" s="103"/>
      <c r="F18" s="104"/>
      <c r="G18" s="103"/>
      <c r="H18" s="103"/>
      <c r="I18" s="103"/>
      <c r="J18" s="103"/>
      <c r="K18" s="103"/>
      <c r="L18" s="88"/>
    </row>
    <row r="19" spans="1:12" x14ac:dyDescent="0.25">
      <c r="A19" s="105" t="s">
        <v>65</v>
      </c>
      <c r="B19" s="102"/>
      <c r="C19" s="102"/>
      <c r="D19" s="102"/>
      <c r="E19" s="103"/>
      <c r="F19" s="104"/>
      <c r="G19" s="103"/>
      <c r="H19" s="103"/>
      <c r="I19" s="103"/>
      <c r="J19" s="103"/>
      <c r="K19" s="103"/>
      <c r="L19" s="88"/>
    </row>
    <row r="20" spans="1:12" x14ac:dyDescent="0.25">
      <c r="A20" s="105" t="s">
        <v>66</v>
      </c>
      <c r="B20" s="102"/>
      <c r="C20" s="102"/>
      <c r="D20" s="102"/>
      <c r="E20" s="103"/>
      <c r="F20" s="104"/>
      <c r="G20" s="103"/>
      <c r="H20" s="103"/>
      <c r="I20" s="103"/>
      <c r="J20" s="103"/>
      <c r="K20" s="103"/>
      <c r="L20" s="88"/>
    </row>
    <row r="21" spans="1:12" x14ac:dyDescent="0.25">
      <c r="A21" s="102"/>
      <c r="B21" s="102"/>
      <c r="C21" s="102"/>
      <c r="D21" s="102"/>
      <c r="E21" s="103"/>
      <c r="F21" s="104"/>
      <c r="G21" s="103"/>
      <c r="H21" s="103"/>
      <c r="I21" s="103"/>
      <c r="J21" s="103"/>
      <c r="K21" s="103"/>
      <c r="L21" s="88"/>
    </row>
    <row r="22" spans="1:12" x14ac:dyDescent="0.25">
      <c r="A22" s="102" t="s">
        <v>67</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68</v>
      </c>
      <c r="B24" s="102"/>
      <c r="C24" s="102"/>
      <c r="D24" s="102"/>
      <c r="E24" s="103"/>
      <c r="F24" s="104"/>
      <c r="G24" s="103"/>
      <c r="H24" s="103"/>
      <c r="I24" s="103"/>
      <c r="J24" s="103"/>
      <c r="K24" s="103"/>
    </row>
    <row r="25" spans="1:12" x14ac:dyDescent="0.25">
      <c r="A25" s="102"/>
      <c r="B25" s="102"/>
      <c r="C25" s="102"/>
      <c r="D25" s="102"/>
      <c r="E25" s="103"/>
      <c r="F25" s="104"/>
      <c r="G25" s="103"/>
      <c r="H25" s="103"/>
      <c r="I25" s="103"/>
      <c r="J25" s="103"/>
      <c r="K25" s="103"/>
    </row>
    <row r="26" spans="1:12" ht="66.75" customHeight="1" x14ac:dyDescent="0.25">
      <c r="A26" s="166" t="s">
        <v>85</v>
      </c>
      <c r="B26" s="166"/>
      <c r="C26" s="166"/>
      <c r="D26" s="166"/>
      <c r="E26" s="166"/>
      <c r="F26" s="166"/>
      <c r="G26" s="166"/>
      <c r="H26" s="166"/>
      <c r="I26" s="166"/>
      <c r="J26" s="166"/>
      <c r="K26" s="166"/>
    </row>
  </sheetData>
  <protectedRanges>
    <protectedRange sqref="K12" name="Rozstęp4_1_2_1"/>
    <protectedRange sqref="I12" name="Rozstęp3_1_2_1"/>
    <protectedRange sqref="E12:G12" name="Rozstęp2_1_2_1"/>
  </protectedRanges>
  <mergeCells count="11">
    <mergeCell ref="B8:D8"/>
    <mergeCell ref="E8:J8"/>
    <mergeCell ref="D10:G10"/>
    <mergeCell ref="A13:E13"/>
    <mergeCell ref="A26:K26"/>
    <mergeCell ref="B1:D1"/>
    <mergeCell ref="F1:K1"/>
    <mergeCell ref="F2:H2"/>
    <mergeCell ref="B3:D7"/>
    <mergeCell ref="E5:J6"/>
    <mergeCell ref="E7:J7"/>
  </mergeCells>
  <conditionalFormatting sqref="E5 L5:M6">
    <cfRule type="expression" dxfId="245" priority="2">
      <formula>$E$5="Nie składamy oferty w zakresie przedmiotowego zadania"</formula>
    </cfRule>
  </conditionalFormatting>
  <conditionalFormatting sqref="E7 L7:M7">
    <cfRule type="expression" dxfId="24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89</v>
      </c>
      <c r="D10" s="164" t="str">
        <f ca="1">VLOOKUP(C10,Oferta!J41:K170,2)</f>
        <v>Różne  3</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28.5" x14ac:dyDescent="0.25">
      <c r="A12" s="89">
        <v>1</v>
      </c>
      <c r="B12" s="90" t="s">
        <v>1113</v>
      </c>
      <c r="C12" s="90" t="s">
        <v>476</v>
      </c>
      <c r="D12" s="90">
        <v>350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8.5" x14ac:dyDescent="0.25">
      <c r="A13" s="89">
        <v>2</v>
      </c>
      <c r="B13" s="90" t="s">
        <v>1114</v>
      </c>
      <c r="C13" s="90" t="s">
        <v>476</v>
      </c>
      <c r="D13" s="90">
        <v>1000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83" priority="2">
      <formula>$E$5="Nie składamy oferty w zakresie przedmiotowego zadania"</formula>
    </cfRule>
  </conditionalFormatting>
  <conditionalFormatting sqref="E7 L7:M7">
    <cfRule type="expression" dxfId="8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90</v>
      </c>
      <c r="D10" s="164" t="str">
        <f ca="1">VLOOKUP(C10,Oferta!J41:K170,2)</f>
        <v>Różne  4</v>
      </c>
      <c r="E10" s="164"/>
      <c r="F10" s="164"/>
      <c r="G10" s="164"/>
      <c r="H10" s="69">
        <f ca="1">SUMIF(F12:F1302,"Razem",H12:H1302)</f>
        <v>0</v>
      </c>
      <c r="I10" s="69"/>
      <c r="J10" s="69">
        <f ca="1">SUMIF(F12:F1302,"Razem",J12:J1302)</f>
        <v>0</v>
      </c>
      <c r="K10" s="69"/>
      <c r="L10" s="60">
        <f>SUM(L11:L1796)</f>
        <v>0</v>
      </c>
      <c r="M10" s="60">
        <f>COUNTIF(M12:M1796,0)</f>
        <v>0</v>
      </c>
      <c r="N10" s="60">
        <f>COUNTIF(N12:N1796,0)</f>
        <v>0</v>
      </c>
      <c r="O10" s="60">
        <f>COUNTIF(O12:O1796,0)</f>
        <v>0</v>
      </c>
      <c r="P10" s="60">
        <f>COUNTIF(P12:P1796,0)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SUM(M12:M1796)</f>
        <v>3</v>
      </c>
      <c r="N11" s="60">
        <f>SUM(N12:N1796)</f>
        <v>3</v>
      </c>
      <c r="O11" s="60">
        <f>SUM(O12:O1796)</f>
        <v>3</v>
      </c>
      <c r="P11" s="60">
        <f>SUM(P12:P1796)</f>
        <v>3</v>
      </c>
      <c r="Q11" s="60">
        <f>SUM(M11:P11)</f>
        <v>12</v>
      </c>
      <c r="R11" s="60">
        <f>SUM(R12:R1796)</f>
        <v>0</v>
      </c>
      <c r="S11" s="60">
        <f>SUM(S12:S1796)</f>
        <v>0</v>
      </c>
      <c r="T11" s="60">
        <f>SUM(T12:T1796)</f>
        <v>0</v>
      </c>
    </row>
    <row r="12" spans="1:30" s="73" customFormat="1" ht="19.5" customHeight="1" x14ac:dyDescent="0.25">
      <c r="A12" s="89">
        <v>1</v>
      </c>
      <c r="B12" s="90" t="s">
        <v>1115</v>
      </c>
      <c r="C12" s="90" t="s">
        <v>476</v>
      </c>
      <c r="D12" s="90">
        <v>5500</v>
      </c>
      <c r="E12" s="91"/>
      <c r="F12" s="92"/>
      <c r="G12" s="93"/>
      <c r="H12" s="94">
        <f>ROUND(D12*G12,2)</f>
        <v>0</v>
      </c>
      <c r="I12" s="95"/>
      <c r="J12" s="94">
        <f>ROUND(H12*(1+I12),2)</f>
        <v>0</v>
      </c>
      <c r="K12" s="94"/>
      <c r="L12" s="96">
        <f>IF(LEN(H12)-IFERROR(SEARCH(",",H12,1),LEN(H12))&gt;2,1,0)</f>
        <v>0</v>
      </c>
      <c r="M12" s="71">
        <f t="shared" ref="M12:O14"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28.5" x14ac:dyDescent="0.25">
      <c r="A13" s="89">
        <v>2</v>
      </c>
      <c r="B13" s="90" t="s">
        <v>1116</v>
      </c>
      <c r="C13" s="90" t="s">
        <v>476</v>
      </c>
      <c r="D13" s="90">
        <v>9000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1117</v>
      </c>
      <c r="C14" s="90" t="s">
        <v>476</v>
      </c>
      <c r="D14" s="90">
        <v>2000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21" customHeight="1" x14ac:dyDescent="0.25">
      <c r="A15" s="165"/>
      <c r="B15" s="165"/>
      <c r="C15" s="165"/>
      <c r="D15" s="165"/>
      <c r="E15" s="165"/>
      <c r="F15" s="98" t="s">
        <v>60</v>
      </c>
      <c r="G15" s="98" t="s">
        <v>61</v>
      </c>
      <c r="H15" s="99">
        <f ca="1">SUM(OFFSET($H$12,0,0,ROW()-12,1))</f>
        <v>0</v>
      </c>
      <c r="I15" s="100" t="s">
        <v>61</v>
      </c>
      <c r="J15" s="99">
        <f ca="1">SUM(OFFSET($J$12,0,0,ROW()-12,1))</f>
        <v>0</v>
      </c>
      <c r="K15" s="100" t="s">
        <v>61</v>
      </c>
      <c r="L15" s="88"/>
      <c r="M15" s="71"/>
      <c r="N15" s="71"/>
      <c r="O15" s="71"/>
      <c r="P15" s="71"/>
      <c r="Q15" s="71"/>
      <c r="R15" s="71"/>
      <c r="S15" s="71"/>
      <c r="T15" s="71"/>
      <c r="U15" s="71"/>
      <c r="V15" s="97"/>
      <c r="W15" s="72"/>
      <c r="X15" s="72"/>
      <c r="Y15" s="72"/>
      <c r="Z15" s="72"/>
      <c r="AA15" s="72"/>
      <c r="AB15" s="72"/>
      <c r="AC15" s="72"/>
      <c r="AD15" s="72"/>
    </row>
    <row r="16" spans="1:30" x14ac:dyDescent="0.25">
      <c r="A16" s="101" t="s">
        <v>62</v>
      </c>
      <c r="B16" s="102"/>
      <c r="C16" s="102"/>
      <c r="D16" s="102"/>
      <c r="E16" s="103"/>
      <c r="F16" s="104"/>
      <c r="G16" s="103"/>
      <c r="H16" s="103"/>
      <c r="I16" s="103"/>
      <c r="J16" s="103"/>
      <c r="K16" s="103"/>
      <c r="L16" s="88"/>
    </row>
    <row r="17" spans="1:12" x14ac:dyDescent="0.25">
      <c r="A17" s="102"/>
      <c r="B17" s="102"/>
      <c r="C17" s="102"/>
      <c r="D17" s="102"/>
      <c r="E17" s="103"/>
      <c r="F17" s="104"/>
      <c r="G17" s="103"/>
      <c r="H17" s="103"/>
      <c r="I17" s="103"/>
      <c r="J17" s="103"/>
      <c r="K17" s="103"/>
      <c r="L17" s="88"/>
    </row>
    <row r="18" spans="1:12" x14ac:dyDescent="0.25">
      <c r="A18" s="102" t="s">
        <v>63</v>
      </c>
      <c r="B18" s="102"/>
      <c r="C18" s="102"/>
      <c r="D18" s="102"/>
      <c r="E18" s="103"/>
      <c r="F18" s="104"/>
      <c r="G18" s="103"/>
      <c r="H18" s="103"/>
      <c r="I18" s="103"/>
      <c r="J18" s="103"/>
      <c r="K18" s="103"/>
      <c r="L18" s="88"/>
    </row>
    <row r="19" spans="1:12" x14ac:dyDescent="0.25">
      <c r="A19" s="101" t="s">
        <v>64</v>
      </c>
      <c r="B19" s="102"/>
      <c r="C19" s="102"/>
      <c r="D19" s="102"/>
      <c r="E19" s="103"/>
      <c r="F19" s="104"/>
      <c r="G19" s="103"/>
      <c r="H19" s="103"/>
      <c r="I19" s="103"/>
      <c r="J19" s="103"/>
      <c r="K19" s="103"/>
      <c r="L19" s="88"/>
    </row>
    <row r="20" spans="1:12" x14ac:dyDescent="0.25">
      <c r="A20" s="101" t="s">
        <v>84</v>
      </c>
      <c r="B20" s="102"/>
      <c r="C20" s="102"/>
      <c r="D20" s="102"/>
      <c r="E20" s="103"/>
      <c r="F20" s="104"/>
      <c r="G20" s="103"/>
      <c r="H20" s="103"/>
      <c r="I20" s="103"/>
      <c r="J20" s="103"/>
      <c r="K20" s="103"/>
      <c r="L20" s="88"/>
    </row>
    <row r="21" spans="1:12" x14ac:dyDescent="0.25">
      <c r="A21" s="105" t="s">
        <v>65</v>
      </c>
      <c r="B21" s="102"/>
      <c r="C21" s="102"/>
      <c r="D21" s="102"/>
      <c r="E21" s="103"/>
      <c r="F21" s="104"/>
      <c r="G21" s="103"/>
      <c r="H21" s="103"/>
      <c r="I21" s="103"/>
      <c r="J21" s="103"/>
      <c r="K21" s="103"/>
      <c r="L21" s="88"/>
    </row>
    <row r="22" spans="1:12" x14ac:dyDescent="0.25">
      <c r="A22" s="105" t="s">
        <v>66</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67</v>
      </c>
      <c r="B24" s="102"/>
      <c r="C24" s="102"/>
      <c r="D24" s="102"/>
      <c r="E24" s="103"/>
      <c r="F24" s="104"/>
      <c r="G24" s="103"/>
      <c r="H24" s="103"/>
      <c r="I24" s="103"/>
      <c r="J24" s="103"/>
      <c r="K24" s="103"/>
      <c r="L24" s="88"/>
    </row>
    <row r="25" spans="1:12" x14ac:dyDescent="0.25">
      <c r="A25" s="102"/>
      <c r="B25" s="102"/>
      <c r="C25" s="102"/>
      <c r="D25" s="102"/>
      <c r="E25" s="103"/>
      <c r="F25" s="104"/>
      <c r="G25" s="103"/>
      <c r="H25" s="103"/>
      <c r="I25" s="103"/>
      <c r="J25" s="103"/>
      <c r="K25" s="103"/>
      <c r="L25" s="88"/>
    </row>
    <row r="26" spans="1:12" x14ac:dyDescent="0.25">
      <c r="A26" s="102" t="s">
        <v>68</v>
      </c>
      <c r="B26" s="102"/>
      <c r="C26" s="102"/>
      <c r="D26" s="102"/>
      <c r="E26" s="103"/>
      <c r="F26" s="104"/>
      <c r="G26" s="103"/>
      <c r="H26" s="103"/>
      <c r="I26" s="103"/>
      <c r="J26" s="103"/>
      <c r="K26" s="103"/>
    </row>
    <row r="27" spans="1:12" x14ac:dyDescent="0.25">
      <c r="A27" s="102"/>
      <c r="B27" s="102"/>
      <c r="C27" s="102"/>
      <c r="D27" s="102"/>
      <c r="E27" s="103"/>
      <c r="F27" s="104"/>
      <c r="G27" s="103"/>
      <c r="H27" s="103"/>
      <c r="I27" s="103"/>
      <c r="J27" s="103"/>
      <c r="K27" s="103"/>
    </row>
    <row r="28" spans="1:12" ht="66.75" customHeight="1" x14ac:dyDescent="0.25">
      <c r="A28" s="166" t="s">
        <v>85</v>
      </c>
      <c r="B28" s="166"/>
      <c r="C28" s="166"/>
      <c r="D28" s="166"/>
      <c r="E28" s="166"/>
      <c r="F28" s="166"/>
      <c r="G28" s="166"/>
      <c r="H28" s="166"/>
      <c r="I28" s="166"/>
      <c r="J28" s="166"/>
      <c r="K28" s="166"/>
    </row>
  </sheetData>
  <protectedRanges>
    <protectedRange sqref="K12:K14" name="Rozstęp4_1_2_1"/>
    <protectedRange sqref="I12:I14" name="Rozstęp3_1_2_1"/>
    <protectedRange sqref="E12:G14" name="Rozstęp2_1_2_1"/>
  </protectedRanges>
  <mergeCells count="11">
    <mergeCell ref="B8:D8"/>
    <mergeCell ref="E8:J8"/>
    <mergeCell ref="D10:G10"/>
    <mergeCell ref="A15:E15"/>
    <mergeCell ref="A28:K28"/>
    <mergeCell ref="B1:D1"/>
    <mergeCell ref="F1:K1"/>
    <mergeCell ref="F2:H2"/>
    <mergeCell ref="B3:D7"/>
    <mergeCell ref="E5:J6"/>
    <mergeCell ref="E7:J7"/>
  </mergeCells>
  <conditionalFormatting sqref="E5 L5:M6">
    <cfRule type="expression" dxfId="81" priority="2">
      <formula>$E$5="Nie składamy oferty w zakresie przedmiotowego zadania"</formula>
    </cfRule>
  </conditionalFormatting>
  <conditionalFormatting sqref="E7 L7:M7">
    <cfRule type="expression" dxfId="8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topLeftCell="A9"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91</v>
      </c>
      <c r="D10" s="164" t="str">
        <f ca="1">VLOOKUP(C10,Oferta!J41:K170,2)</f>
        <v>Różne  5</v>
      </c>
      <c r="E10" s="164"/>
      <c r="F10" s="164"/>
      <c r="G10" s="164"/>
      <c r="H10" s="69">
        <f ca="1">SUMIF(F12:F1319,"Razem",H12:H1319)</f>
        <v>0</v>
      </c>
      <c r="I10" s="69"/>
      <c r="J10" s="69">
        <f ca="1">SUMIF(F12:F1319,"Razem",J12:J1319)</f>
        <v>0</v>
      </c>
      <c r="K10" s="69"/>
      <c r="L10" s="60">
        <f>SUM(L11:L1813)</f>
        <v>0</v>
      </c>
      <c r="M10" s="60">
        <f>COUNTIF(M12:M1813,0)</f>
        <v>0</v>
      </c>
      <c r="N10" s="60">
        <f>COUNTIF(N12:N1813,0)</f>
        <v>0</v>
      </c>
      <c r="O10" s="60">
        <f>COUNTIF(O12:O1813,0)</f>
        <v>0</v>
      </c>
      <c r="P10" s="60">
        <f>COUNTIF(P12:P1813,0)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SUM(M12:M1813)</f>
        <v>20</v>
      </c>
      <c r="N11" s="60">
        <f>SUM(N12:N1813)</f>
        <v>20</v>
      </c>
      <c r="O11" s="60">
        <f>SUM(O12:O1813)</f>
        <v>20</v>
      </c>
      <c r="P11" s="60">
        <f>SUM(P12:P1813)</f>
        <v>20</v>
      </c>
      <c r="Q11" s="60">
        <f>SUM(M11:P11)</f>
        <v>80</v>
      </c>
      <c r="R11" s="60">
        <f>SUM(R12:R1813)</f>
        <v>0</v>
      </c>
      <c r="S11" s="60">
        <f>SUM(S12:S1813)</f>
        <v>0</v>
      </c>
      <c r="T11" s="60">
        <f>SUM(T12:T1813)</f>
        <v>0</v>
      </c>
    </row>
    <row r="12" spans="1:30" s="73" customFormat="1" ht="14.25" x14ac:dyDescent="0.25">
      <c r="A12" s="89">
        <v>1</v>
      </c>
      <c r="B12" s="90" t="s">
        <v>1118</v>
      </c>
      <c r="C12" s="90" t="s">
        <v>476</v>
      </c>
      <c r="D12" s="90">
        <v>200</v>
      </c>
      <c r="E12" s="91"/>
      <c r="F12" s="92"/>
      <c r="G12" s="93"/>
      <c r="H12" s="94">
        <f t="shared" ref="H12:H31" si="0">ROUND(D12*G12,2)</f>
        <v>0</v>
      </c>
      <c r="I12" s="95"/>
      <c r="J12" s="94">
        <f t="shared" ref="J12:J31" si="1">ROUND(H12*(1+I12),2)</f>
        <v>0</v>
      </c>
      <c r="K12" s="94"/>
      <c r="L12" s="96">
        <f t="shared" ref="L12:L31" si="2">IF(LEN(H12)-IFERROR(SEARCH(",",H12,1),LEN(H12))&gt;2,1,0)</f>
        <v>0</v>
      </c>
      <c r="M12" s="71">
        <f t="shared" ref="M12:O27" si="3">IF(ISBLANK(E12),1,0)</f>
        <v>1</v>
      </c>
      <c r="N12" s="71">
        <f t="shared" si="3"/>
        <v>1</v>
      </c>
      <c r="O12" s="71">
        <f t="shared" si="3"/>
        <v>1</v>
      </c>
      <c r="P12" s="71">
        <f t="shared" ref="P12:P31" si="4">IF(ISBLANK(I12),1,0)</f>
        <v>1</v>
      </c>
      <c r="Q12" s="71"/>
      <c r="R12" s="71">
        <f t="shared" ref="R12:R31" si="5">IF(ISNUMBER(H12),0,1)</f>
        <v>0</v>
      </c>
      <c r="S12" s="71">
        <f t="shared" ref="S12:S31" si="6">IF(I12=0.08,0,IF(I12=0.23,0,IF(I12=0.05,0,IF(I12=0,0,1))))</f>
        <v>0</v>
      </c>
      <c r="T12" s="70">
        <f t="shared" ref="T12:T31" si="7">IF(ISERROR(IF(LEN(G12)-FIND(",",G12)&gt;4,1,0)),0,IF(LEN(G12)-FIND(",",G12)&gt;4,1,0))</f>
        <v>0</v>
      </c>
      <c r="U12" s="71"/>
      <c r="V12" s="97"/>
      <c r="W12" s="72"/>
      <c r="X12" s="72"/>
      <c r="Y12" s="72"/>
      <c r="Z12" s="72"/>
      <c r="AA12" s="72"/>
      <c r="AB12" s="72"/>
      <c r="AC12" s="72"/>
      <c r="AD12" s="72"/>
    </row>
    <row r="13" spans="1:30" s="73" customFormat="1" ht="14.25" x14ac:dyDescent="0.25">
      <c r="A13" s="89">
        <v>2</v>
      </c>
      <c r="B13" s="90" t="s">
        <v>1119</v>
      </c>
      <c r="C13" s="90" t="s">
        <v>476</v>
      </c>
      <c r="D13" s="90">
        <v>300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1120</v>
      </c>
      <c r="C14" s="90" t="s">
        <v>476</v>
      </c>
      <c r="D14" s="90">
        <v>2400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1121</v>
      </c>
      <c r="C15" s="90" t="s">
        <v>476</v>
      </c>
      <c r="D15" s="90">
        <v>5400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1122</v>
      </c>
      <c r="C16" s="90" t="s">
        <v>476</v>
      </c>
      <c r="D16" s="90">
        <v>3600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1123</v>
      </c>
      <c r="C17" s="90" t="s">
        <v>476</v>
      </c>
      <c r="D17" s="90">
        <v>1400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1124</v>
      </c>
      <c r="C18" s="90" t="s">
        <v>476</v>
      </c>
      <c r="D18" s="90">
        <v>500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1125</v>
      </c>
      <c r="C19" s="90" t="s">
        <v>476</v>
      </c>
      <c r="D19" s="90">
        <v>240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1126</v>
      </c>
      <c r="C20" s="90" t="s">
        <v>476</v>
      </c>
      <c r="D20" s="90">
        <v>120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42.75" x14ac:dyDescent="0.25">
      <c r="A21" s="89">
        <v>10</v>
      </c>
      <c r="B21" s="90" t="s">
        <v>1127</v>
      </c>
      <c r="C21" s="90" t="s">
        <v>476</v>
      </c>
      <c r="D21" s="90">
        <v>15</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28.5" x14ac:dyDescent="0.25">
      <c r="A22" s="89">
        <v>11</v>
      </c>
      <c r="B22" s="90" t="s">
        <v>1128</v>
      </c>
      <c r="C22" s="90" t="s">
        <v>476</v>
      </c>
      <c r="D22" s="90">
        <v>160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4.25" x14ac:dyDescent="0.25">
      <c r="A23" s="89">
        <v>12</v>
      </c>
      <c r="B23" s="90" t="s">
        <v>1129</v>
      </c>
      <c r="C23" s="90" t="s">
        <v>476</v>
      </c>
      <c r="D23" s="90">
        <v>21000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1130</v>
      </c>
      <c r="C24" s="90" t="s">
        <v>476</v>
      </c>
      <c r="D24" s="90">
        <v>500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4.25" x14ac:dyDescent="0.25">
      <c r="A25" s="89">
        <v>14</v>
      </c>
      <c r="B25" s="90" t="s">
        <v>1131</v>
      </c>
      <c r="C25" s="90" t="s">
        <v>505</v>
      </c>
      <c r="D25" s="90">
        <v>1000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4.25" x14ac:dyDescent="0.25">
      <c r="A26" s="89">
        <v>15</v>
      </c>
      <c r="B26" s="90" t="s">
        <v>1132</v>
      </c>
      <c r="C26" s="90" t="s">
        <v>505</v>
      </c>
      <c r="D26" s="90">
        <v>1600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14.25" x14ac:dyDescent="0.25">
      <c r="A27" s="89">
        <v>16</v>
      </c>
      <c r="B27" s="90" t="s">
        <v>1133</v>
      </c>
      <c r="C27" s="90" t="s">
        <v>505</v>
      </c>
      <c r="D27" s="90">
        <v>3000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4.25" x14ac:dyDescent="0.25">
      <c r="A28" s="89">
        <v>17</v>
      </c>
      <c r="B28" s="90" t="s">
        <v>1134</v>
      </c>
      <c r="C28" s="90" t="s">
        <v>476</v>
      </c>
      <c r="D28" s="90">
        <v>1200</v>
      </c>
      <c r="E28" s="91"/>
      <c r="F28" s="92"/>
      <c r="G28" s="93"/>
      <c r="H28" s="94">
        <f t="shared" si="0"/>
        <v>0</v>
      </c>
      <c r="I28" s="95"/>
      <c r="J28" s="94">
        <f t="shared" si="1"/>
        <v>0</v>
      </c>
      <c r="K28" s="94"/>
      <c r="L28" s="96">
        <f t="shared" si="2"/>
        <v>0</v>
      </c>
      <c r="M28" s="71">
        <f t="shared" ref="M28:O31"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28.5" x14ac:dyDescent="0.25">
      <c r="A29" s="89">
        <v>18</v>
      </c>
      <c r="B29" s="90" t="s">
        <v>1135</v>
      </c>
      <c r="C29" s="90" t="s">
        <v>476</v>
      </c>
      <c r="D29" s="90">
        <v>1000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14.25" x14ac:dyDescent="0.25">
      <c r="A30" s="89">
        <v>19</v>
      </c>
      <c r="B30" s="90" t="s">
        <v>1136</v>
      </c>
      <c r="C30" s="90" t="s">
        <v>476</v>
      </c>
      <c r="D30" s="90">
        <v>900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14.25" x14ac:dyDescent="0.25">
      <c r="A31" s="89">
        <v>20</v>
      </c>
      <c r="B31" s="90" t="s">
        <v>1137</v>
      </c>
      <c r="C31" s="90" t="s">
        <v>476</v>
      </c>
      <c r="D31" s="90">
        <v>1200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21" customHeight="1" x14ac:dyDescent="0.25">
      <c r="A32" s="165"/>
      <c r="B32" s="165"/>
      <c r="C32" s="165"/>
      <c r="D32" s="165"/>
      <c r="E32" s="165"/>
      <c r="F32" s="98" t="s">
        <v>60</v>
      </c>
      <c r="G32" s="98" t="s">
        <v>61</v>
      </c>
      <c r="H32" s="99">
        <f ca="1">SUM(OFFSET($H$12,0,0,ROW()-12,1))</f>
        <v>0</v>
      </c>
      <c r="I32" s="100" t="s">
        <v>61</v>
      </c>
      <c r="J32" s="99">
        <f ca="1">SUM(OFFSET($J$12,0,0,ROW()-12,1))</f>
        <v>0</v>
      </c>
      <c r="K32" s="100" t="s">
        <v>61</v>
      </c>
      <c r="L32" s="88"/>
      <c r="M32" s="71"/>
      <c r="N32" s="71"/>
      <c r="O32" s="71"/>
      <c r="P32" s="71"/>
      <c r="Q32" s="71"/>
      <c r="R32" s="71"/>
      <c r="S32" s="71"/>
      <c r="T32" s="71"/>
      <c r="U32" s="71"/>
      <c r="V32" s="97"/>
      <c r="W32" s="72"/>
      <c r="X32" s="72"/>
      <c r="Y32" s="72"/>
      <c r="Z32" s="72"/>
      <c r="AA32" s="72"/>
      <c r="AB32" s="72"/>
      <c r="AC32" s="72"/>
      <c r="AD32" s="72"/>
    </row>
    <row r="33" spans="1:12" x14ac:dyDescent="0.25">
      <c r="A33" s="101" t="s">
        <v>62</v>
      </c>
      <c r="B33" s="102"/>
      <c r="C33" s="102"/>
      <c r="D33" s="102"/>
      <c r="E33" s="103"/>
      <c r="F33" s="104"/>
      <c r="G33" s="103"/>
      <c r="H33" s="103"/>
      <c r="I33" s="103"/>
      <c r="J33" s="103"/>
      <c r="K33" s="103"/>
      <c r="L33" s="88"/>
    </row>
    <row r="34" spans="1:12" x14ac:dyDescent="0.25">
      <c r="A34" s="102"/>
      <c r="B34" s="102"/>
      <c r="C34" s="102"/>
      <c r="D34" s="102"/>
      <c r="E34" s="103"/>
      <c r="F34" s="104"/>
      <c r="G34" s="103"/>
      <c r="H34" s="103"/>
      <c r="I34" s="103"/>
      <c r="J34" s="103"/>
      <c r="K34" s="103"/>
      <c r="L34" s="88"/>
    </row>
    <row r="35" spans="1:12" x14ac:dyDescent="0.25">
      <c r="A35" s="102" t="s">
        <v>63</v>
      </c>
      <c r="B35" s="102"/>
      <c r="C35" s="102"/>
      <c r="D35" s="102"/>
      <c r="E35" s="103"/>
      <c r="F35" s="104"/>
      <c r="G35" s="103"/>
      <c r="H35" s="103"/>
      <c r="I35" s="103"/>
      <c r="J35" s="103"/>
      <c r="K35" s="103"/>
      <c r="L35" s="88"/>
    </row>
    <row r="36" spans="1:12" x14ac:dyDescent="0.25">
      <c r="A36" s="101" t="s">
        <v>64</v>
      </c>
      <c r="B36" s="102"/>
      <c r="C36" s="102"/>
      <c r="D36" s="102"/>
      <c r="E36" s="103"/>
      <c r="F36" s="104"/>
      <c r="G36" s="103"/>
      <c r="H36" s="103"/>
      <c r="I36" s="103"/>
      <c r="J36" s="103"/>
      <c r="K36" s="103"/>
      <c r="L36" s="88"/>
    </row>
    <row r="37" spans="1:12" x14ac:dyDescent="0.25">
      <c r="A37" s="101" t="s">
        <v>84</v>
      </c>
      <c r="B37" s="102"/>
      <c r="C37" s="102"/>
      <c r="D37" s="102"/>
      <c r="E37" s="103"/>
      <c r="F37" s="104"/>
      <c r="G37" s="103"/>
      <c r="H37" s="103"/>
      <c r="I37" s="103"/>
      <c r="J37" s="103"/>
      <c r="K37" s="103"/>
      <c r="L37" s="88"/>
    </row>
    <row r="38" spans="1:12" x14ac:dyDescent="0.25">
      <c r="A38" s="105" t="s">
        <v>65</v>
      </c>
      <c r="B38" s="102"/>
      <c r="C38" s="102"/>
      <c r="D38" s="102"/>
      <c r="E38" s="103"/>
      <c r="F38" s="104"/>
      <c r="G38" s="103"/>
      <c r="H38" s="103"/>
      <c r="I38" s="103"/>
      <c r="J38" s="103"/>
      <c r="K38" s="103"/>
      <c r="L38" s="88"/>
    </row>
    <row r="39" spans="1:12" x14ac:dyDescent="0.25">
      <c r="A39" s="105" t="s">
        <v>66</v>
      </c>
      <c r="B39" s="102"/>
      <c r="C39" s="102"/>
      <c r="D39" s="102"/>
      <c r="E39" s="103"/>
      <c r="F39" s="104"/>
      <c r="G39" s="103"/>
      <c r="H39" s="103"/>
      <c r="I39" s="103"/>
      <c r="J39" s="103"/>
      <c r="K39" s="103"/>
      <c r="L39" s="88"/>
    </row>
    <row r="40" spans="1:12" x14ac:dyDescent="0.25">
      <c r="A40" s="102"/>
      <c r="B40" s="102"/>
      <c r="C40" s="102"/>
      <c r="D40" s="102"/>
      <c r="E40" s="103"/>
      <c r="F40" s="104"/>
      <c r="G40" s="103"/>
      <c r="H40" s="103"/>
      <c r="I40" s="103"/>
      <c r="J40" s="103"/>
      <c r="K40" s="103"/>
      <c r="L40" s="88"/>
    </row>
    <row r="41" spans="1:12" x14ac:dyDescent="0.25">
      <c r="A41" s="102" t="s">
        <v>67</v>
      </c>
      <c r="B41" s="102"/>
      <c r="C41" s="102"/>
      <c r="D41" s="102"/>
      <c r="E41" s="103"/>
      <c r="F41" s="104"/>
      <c r="G41" s="103"/>
      <c r="H41" s="103"/>
      <c r="I41" s="103"/>
      <c r="J41" s="103"/>
      <c r="K41" s="103"/>
      <c r="L41" s="88"/>
    </row>
    <row r="42" spans="1:12" x14ac:dyDescent="0.25">
      <c r="A42" s="102"/>
      <c r="B42" s="102"/>
      <c r="C42" s="102"/>
      <c r="D42" s="102"/>
      <c r="E42" s="103"/>
      <c r="F42" s="104"/>
      <c r="G42" s="103"/>
      <c r="H42" s="103"/>
      <c r="I42" s="103"/>
      <c r="J42" s="103"/>
      <c r="K42" s="103"/>
      <c r="L42" s="88"/>
    </row>
    <row r="43" spans="1:12" x14ac:dyDescent="0.25">
      <c r="A43" s="102" t="s">
        <v>68</v>
      </c>
      <c r="B43" s="102"/>
      <c r="C43" s="102"/>
      <c r="D43" s="102"/>
      <c r="E43" s="103"/>
      <c r="F43" s="104"/>
      <c r="G43" s="103"/>
      <c r="H43" s="103"/>
      <c r="I43" s="103"/>
      <c r="J43" s="103"/>
      <c r="K43" s="103"/>
    </row>
    <row r="44" spans="1:12" x14ac:dyDescent="0.25">
      <c r="A44" s="102"/>
      <c r="B44" s="102"/>
      <c r="C44" s="102"/>
      <c r="D44" s="102"/>
      <c r="E44" s="103"/>
      <c r="F44" s="104"/>
      <c r="G44" s="103"/>
      <c r="H44" s="103"/>
      <c r="I44" s="103"/>
      <c r="J44" s="103"/>
      <c r="K44" s="103"/>
    </row>
    <row r="45" spans="1:12" ht="66.75" customHeight="1" x14ac:dyDescent="0.25">
      <c r="A45" s="166" t="s">
        <v>85</v>
      </c>
      <c r="B45" s="166"/>
      <c r="C45" s="166"/>
      <c r="D45" s="166"/>
      <c r="E45" s="166"/>
      <c r="F45" s="166"/>
      <c r="G45" s="166"/>
      <c r="H45" s="166"/>
      <c r="I45" s="166"/>
      <c r="J45" s="166"/>
      <c r="K45" s="166"/>
    </row>
  </sheetData>
  <protectedRanges>
    <protectedRange sqref="K12:K31" name="Rozstęp4_1_2_1"/>
    <protectedRange sqref="I12:I31" name="Rozstęp3_1_2_1"/>
    <protectedRange sqref="E12:G31" name="Rozstęp2_1_2_1"/>
  </protectedRanges>
  <mergeCells count="11">
    <mergeCell ref="B8:D8"/>
    <mergeCell ref="E8:J8"/>
    <mergeCell ref="D10:G10"/>
    <mergeCell ref="A32:E32"/>
    <mergeCell ref="A45:K45"/>
    <mergeCell ref="B1:D1"/>
    <mergeCell ref="F1:K1"/>
    <mergeCell ref="F2:H2"/>
    <mergeCell ref="B3:D7"/>
    <mergeCell ref="E5:J6"/>
    <mergeCell ref="E7:J7"/>
  </mergeCells>
  <conditionalFormatting sqref="E5 L5:M6">
    <cfRule type="expression" dxfId="79" priority="2">
      <formula>$E$5="Nie składamy oferty w zakresie przedmiotowego zadania"</formula>
    </cfRule>
  </conditionalFormatting>
  <conditionalFormatting sqref="E7 L7:M7">
    <cfRule type="expression" dxfId="7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92</v>
      </c>
      <c r="D10" s="164" t="str">
        <f ca="1">VLOOKUP(C10,Oferta!J41:K170,2)</f>
        <v>Różne  6</v>
      </c>
      <c r="E10" s="164"/>
      <c r="F10" s="164"/>
      <c r="G10" s="164"/>
      <c r="H10" s="69">
        <f ca="1">SUMIF(F12:F1301,"Razem",H12:H1301)</f>
        <v>0</v>
      </c>
      <c r="I10" s="69"/>
      <c r="J10" s="69">
        <f ca="1">SUMIF(F12:F1301,"Razem",J12:J1301)</f>
        <v>0</v>
      </c>
      <c r="K10" s="69"/>
      <c r="L10" s="60">
        <f>SUM(L11:L1795)</f>
        <v>0</v>
      </c>
      <c r="M10" s="60">
        <f>COUNTIF(M12:M1795,0)</f>
        <v>0</v>
      </c>
      <c r="N10" s="60">
        <f>COUNTIF(N12:N1795,0)</f>
        <v>0</v>
      </c>
      <c r="O10" s="60">
        <f>COUNTIF(O12:O1795,0)</f>
        <v>0</v>
      </c>
      <c r="P10" s="60">
        <f>COUNTIF(P12:P1795,0)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SUM(M12:M1795)</f>
        <v>2</v>
      </c>
      <c r="N11" s="60">
        <f>SUM(N12:N1795)</f>
        <v>2</v>
      </c>
      <c r="O11" s="60">
        <f>SUM(O12:O1795)</f>
        <v>2</v>
      </c>
      <c r="P11" s="60">
        <f>SUM(P12:P1795)</f>
        <v>2</v>
      </c>
      <c r="Q11" s="60">
        <f>SUM(M11:P11)</f>
        <v>8</v>
      </c>
      <c r="R11" s="60">
        <f>SUM(R12:R1795)</f>
        <v>0</v>
      </c>
      <c r="S11" s="60">
        <f>SUM(S12:S1795)</f>
        <v>0</v>
      </c>
      <c r="T11" s="60">
        <f>SUM(T12:T1795)</f>
        <v>0</v>
      </c>
    </row>
    <row r="12" spans="1:30" s="73" customFormat="1" ht="19.5" customHeight="1" x14ac:dyDescent="0.25">
      <c r="A12" s="89">
        <v>1</v>
      </c>
      <c r="B12" s="90" t="s">
        <v>1138</v>
      </c>
      <c r="C12" s="90" t="s">
        <v>476</v>
      </c>
      <c r="D12" s="90">
        <v>16000</v>
      </c>
      <c r="E12" s="91"/>
      <c r="F12" s="92"/>
      <c r="G12" s="93"/>
      <c r="H12" s="94">
        <f>ROUND(D12*G12,2)</f>
        <v>0</v>
      </c>
      <c r="I12" s="95"/>
      <c r="J12" s="94">
        <f>ROUND(H12*(1+I12),2)</f>
        <v>0</v>
      </c>
      <c r="K12" s="94"/>
      <c r="L12" s="96">
        <f>IF(LEN(H12)-IFERROR(SEARCH(",",H12,1),LEN(H12))&gt;2,1,0)</f>
        <v>0</v>
      </c>
      <c r="M12" s="71">
        <f t="shared" ref="M12:O13"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1139</v>
      </c>
      <c r="C13" s="90" t="s">
        <v>476</v>
      </c>
      <c r="D13" s="90">
        <v>2500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21" customHeight="1" x14ac:dyDescent="0.25">
      <c r="A14" s="165"/>
      <c r="B14" s="165"/>
      <c r="C14" s="165"/>
      <c r="D14" s="165"/>
      <c r="E14" s="165"/>
      <c r="F14" s="98" t="s">
        <v>60</v>
      </c>
      <c r="G14" s="98" t="s">
        <v>61</v>
      </c>
      <c r="H14" s="99">
        <f ca="1">SUM(OFFSET($H$12,0,0,ROW()-12,1))</f>
        <v>0</v>
      </c>
      <c r="I14" s="100" t="s">
        <v>61</v>
      </c>
      <c r="J14" s="99">
        <f ca="1">SUM(OFFSET($J$12,0,0,ROW()-12,1))</f>
        <v>0</v>
      </c>
      <c r="K14" s="100" t="s">
        <v>61</v>
      </c>
      <c r="L14" s="88"/>
      <c r="M14" s="71"/>
      <c r="N14" s="71"/>
      <c r="O14" s="71"/>
      <c r="P14" s="71"/>
      <c r="Q14" s="71"/>
      <c r="R14" s="71"/>
      <c r="S14" s="71"/>
      <c r="T14" s="71"/>
      <c r="U14" s="71"/>
      <c r="V14" s="97"/>
      <c r="W14" s="72"/>
      <c r="X14" s="72"/>
      <c r="Y14" s="72"/>
      <c r="Z14" s="72"/>
      <c r="AA14" s="72"/>
      <c r="AB14" s="72"/>
      <c r="AC14" s="72"/>
      <c r="AD14" s="72"/>
    </row>
    <row r="15" spans="1:30" x14ac:dyDescent="0.25">
      <c r="A15" s="101" t="s">
        <v>62</v>
      </c>
      <c r="B15" s="102"/>
      <c r="C15" s="102"/>
      <c r="D15" s="102"/>
      <c r="E15" s="103"/>
      <c r="F15" s="104"/>
      <c r="G15" s="103"/>
      <c r="H15" s="103"/>
      <c r="I15" s="103"/>
      <c r="J15" s="103"/>
      <c r="K15" s="103"/>
      <c r="L15" s="88"/>
    </row>
    <row r="16" spans="1:30" x14ac:dyDescent="0.25">
      <c r="A16" s="102"/>
      <c r="B16" s="102"/>
      <c r="C16" s="102"/>
      <c r="D16" s="102"/>
      <c r="E16" s="103"/>
      <c r="F16" s="104"/>
      <c r="G16" s="103"/>
      <c r="H16" s="103"/>
      <c r="I16" s="103"/>
      <c r="J16" s="103"/>
      <c r="K16" s="103"/>
      <c r="L16" s="88"/>
    </row>
    <row r="17" spans="1:12" x14ac:dyDescent="0.25">
      <c r="A17" s="102" t="s">
        <v>63</v>
      </c>
      <c r="B17" s="102"/>
      <c r="C17" s="102"/>
      <c r="D17" s="102"/>
      <c r="E17" s="103"/>
      <c r="F17" s="104"/>
      <c r="G17" s="103"/>
      <c r="H17" s="103"/>
      <c r="I17" s="103"/>
      <c r="J17" s="103"/>
      <c r="K17" s="103"/>
      <c r="L17" s="88"/>
    </row>
    <row r="18" spans="1:12" x14ac:dyDescent="0.25">
      <c r="A18" s="101" t="s">
        <v>64</v>
      </c>
      <c r="B18" s="102"/>
      <c r="C18" s="102"/>
      <c r="D18" s="102"/>
      <c r="E18" s="103"/>
      <c r="F18" s="104"/>
      <c r="G18" s="103"/>
      <c r="H18" s="103"/>
      <c r="I18" s="103"/>
      <c r="J18" s="103"/>
      <c r="K18" s="103"/>
      <c r="L18" s="88"/>
    </row>
    <row r="19" spans="1:12" x14ac:dyDescent="0.25">
      <c r="A19" s="101" t="s">
        <v>84</v>
      </c>
      <c r="B19" s="102"/>
      <c r="C19" s="102"/>
      <c r="D19" s="102"/>
      <c r="E19" s="103"/>
      <c r="F19" s="104"/>
      <c r="G19" s="103"/>
      <c r="H19" s="103"/>
      <c r="I19" s="103"/>
      <c r="J19" s="103"/>
      <c r="K19" s="103"/>
      <c r="L19" s="88"/>
    </row>
    <row r="20" spans="1:12" x14ac:dyDescent="0.25">
      <c r="A20" s="105" t="s">
        <v>65</v>
      </c>
      <c r="B20" s="102"/>
      <c r="C20" s="102"/>
      <c r="D20" s="102"/>
      <c r="E20" s="103"/>
      <c r="F20" s="104"/>
      <c r="G20" s="103"/>
      <c r="H20" s="103"/>
      <c r="I20" s="103"/>
      <c r="J20" s="103"/>
      <c r="K20" s="103"/>
      <c r="L20" s="88"/>
    </row>
    <row r="21" spans="1:12" x14ac:dyDescent="0.25">
      <c r="A21" s="105" t="s">
        <v>66</v>
      </c>
      <c r="B21" s="102"/>
      <c r="C21" s="102"/>
      <c r="D21" s="102"/>
      <c r="E21" s="103"/>
      <c r="F21" s="104"/>
      <c r="G21" s="103"/>
      <c r="H21" s="103"/>
      <c r="I21" s="103"/>
      <c r="J21" s="103"/>
      <c r="K21" s="103"/>
      <c r="L21" s="88"/>
    </row>
    <row r="22" spans="1:12" x14ac:dyDescent="0.25">
      <c r="A22" s="102"/>
      <c r="B22" s="102"/>
      <c r="C22" s="102"/>
      <c r="D22" s="102"/>
      <c r="E22" s="103"/>
      <c r="F22" s="104"/>
      <c r="G22" s="103"/>
      <c r="H22" s="103"/>
      <c r="I22" s="103"/>
      <c r="J22" s="103"/>
      <c r="K22" s="103"/>
      <c r="L22" s="88"/>
    </row>
    <row r="23" spans="1:12" x14ac:dyDescent="0.25">
      <c r="A23" s="102" t="s">
        <v>67</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68</v>
      </c>
      <c r="B25" s="102"/>
      <c r="C25" s="102"/>
      <c r="D25" s="102"/>
      <c r="E25" s="103"/>
      <c r="F25" s="104"/>
      <c r="G25" s="103"/>
      <c r="H25" s="103"/>
      <c r="I25" s="103"/>
      <c r="J25" s="103"/>
      <c r="K25" s="103"/>
    </row>
    <row r="26" spans="1:12" x14ac:dyDescent="0.25">
      <c r="A26" s="102"/>
      <c r="B26" s="102"/>
      <c r="C26" s="102"/>
      <c r="D26" s="102"/>
      <c r="E26" s="103"/>
      <c r="F26" s="104"/>
      <c r="G26" s="103"/>
      <c r="H26" s="103"/>
      <c r="I26" s="103"/>
      <c r="J26" s="103"/>
      <c r="K26" s="103"/>
    </row>
    <row r="27" spans="1:12" ht="66.75" customHeight="1" x14ac:dyDescent="0.25">
      <c r="A27" s="166" t="s">
        <v>85</v>
      </c>
      <c r="B27" s="166"/>
      <c r="C27" s="166"/>
      <c r="D27" s="166"/>
      <c r="E27" s="166"/>
      <c r="F27" s="166"/>
      <c r="G27" s="166"/>
      <c r="H27" s="166"/>
      <c r="I27" s="166"/>
      <c r="J27" s="166"/>
      <c r="K27" s="166"/>
    </row>
  </sheetData>
  <protectedRanges>
    <protectedRange sqref="K12:K13" name="Rozstęp4_1_2_1"/>
    <protectedRange sqref="I12:I13" name="Rozstęp3_1_2_1"/>
    <protectedRange sqref="E12:G13" name="Rozstęp2_1_2_1"/>
  </protectedRanges>
  <mergeCells count="11">
    <mergeCell ref="B8:D8"/>
    <mergeCell ref="E8:J8"/>
    <mergeCell ref="D10:G10"/>
    <mergeCell ref="A14:E14"/>
    <mergeCell ref="A27:K27"/>
    <mergeCell ref="B1:D1"/>
    <mergeCell ref="F1:K1"/>
    <mergeCell ref="F2:H2"/>
    <mergeCell ref="B3:D7"/>
    <mergeCell ref="E5:J6"/>
    <mergeCell ref="E7:J7"/>
  </mergeCells>
  <conditionalFormatting sqref="E5 L5:M6">
    <cfRule type="expression" dxfId="77" priority="2">
      <formula>$E$5="Nie składamy oferty w zakresie przedmiotowego zadania"</formula>
    </cfRule>
  </conditionalFormatting>
  <conditionalFormatting sqref="E7 L7:M7">
    <cfRule type="expression" dxfId="7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topLeftCell="A10" zoomScaleNormal="100" workbookViewId="0">
      <selection activeCell="E23" sqref="E23"/>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93</v>
      </c>
      <c r="D10" s="164" t="str">
        <f ca="1">VLOOKUP(C10,Oferta!J41:K170,2)</f>
        <v>Różne  7</v>
      </c>
      <c r="E10" s="164"/>
      <c r="F10" s="164"/>
      <c r="G10" s="164"/>
      <c r="H10" s="69">
        <f ca="1">SUMIF(F12:F1320,"Razem",H12:H1320)</f>
        <v>0</v>
      </c>
      <c r="I10" s="69"/>
      <c r="J10" s="69">
        <f ca="1">SUMIF(F12:F1320,"Razem",J12:J1320)</f>
        <v>0</v>
      </c>
      <c r="K10" s="69"/>
      <c r="L10" s="60">
        <f>SUM(L11:L1814)</f>
        <v>0</v>
      </c>
      <c r="M10" s="60">
        <f>COUNTIF(M12:M1814,0)</f>
        <v>0</v>
      </c>
      <c r="N10" s="60">
        <f>COUNTIF(N12:N1814,0)</f>
        <v>0</v>
      </c>
      <c r="O10" s="60">
        <f>COUNTIF(O12:O1814,0)</f>
        <v>0</v>
      </c>
      <c r="P10" s="60">
        <f>COUNTIF(P12:P1814,0)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SUM(M12:M1814)</f>
        <v>21</v>
      </c>
      <c r="N11" s="60">
        <f>SUM(N12:N1814)</f>
        <v>21</v>
      </c>
      <c r="O11" s="60">
        <f>SUM(O12:O1814)</f>
        <v>21</v>
      </c>
      <c r="P11" s="60">
        <f>SUM(P12:P1814)</f>
        <v>21</v>
      </c>
      <c r="Q11" s="60">
        <f>SUM(M11:P11)</f>
        <v>84</v>
      </c>
      <c r="R11" s="60">
        <f>SUM(R12:R1814)</f>
        <v>0</v>
      </c>
      <c r="S11" s="60">
        <f>SUM(S12:S1814)</f>
        <v>0</v>
      </c>
      <c r="T11" s="60">
        <f>SUM(T12:T1814)</f>
        <v>0</v>
      </c>
    </row>
    <row r="12" spans="1:30" s="73" customFormat="1" ht="28.5" x14ac:dyDescent="0.25">
      <c r="A12" s="89">
        <v>1</v>
      </c>
      <c r="B12" s="90" t="s">
        <v>1140</v>
      </c>
      <c r="C12" s="90" t="s">
        <v>487</v>
      </c>
      <c r="D12" s="90">
        <v>20000</v>
      </c>
      <c r="E12" s="91"/>
      <c r="F12" s="92"/>
      <c r="G12" s="93"/>
      <c r="H12" s="94">
        <f t="shared" ref="H12:H32" si="0">ROUND(D12*G12,2)</f>
        <v>0</v>
      </c>
      <c r="I12" s="95"/>
      <c r="J12" s="94">
        <f t="shared" ref="J12:J32" si="1">ROUND(H12*(1+I12),2)</f>
        <v>0</v>
      </c>
      <c r="K12" s="94"/>
      <c r="L12" s="96">
        <f t="shared" ref="L12:L32" si="2">IF(LEN(H12)-IFERROR(SEARCH(",",H12,1),LEN(H12))&gt;2,1,0)</f>
        <v>0</v>
      </c>
      <c r="M12" s="71">
        <f t="shared" ref="M12:O27" si="3">IF(ISBLANK(E12),1,0)</f>
        <v>1</v>
      </c>
      <c r="N12" s="71">
        <f t="shared" si="3"/>
        <v>1</v>
      </c>
      <c r="O12" s="71">
        <f t="shared" si="3"/>
        <v>1</v>
      </c>
      <c r="P12" s="71">
        <f t="shared" ref="P12:P32" si="4">IF(ISBLANK(I12),1,0)</f>
        <v>1</v>
      </c>
      <c r="Q12" s="71"/>
      <c r="R12" s="71">
        <f t="shared" ref="R12:R32" si="5">IF(ISNUMBER(H12),0,1)</f>
        <v>0</v>
      </c>
      <c r="S12" s="71">
        <f t="shared" ref="S12:S32" si="6">IF(I12=0.08,0,IF(I12=0.23,0,IF(I12=0.05,0,IF(I12=0,0,1))))</f>
        <v>0</v>
      </c>
      <c r="T12" s="70">
        <f t="shared" ref="T12:T32" si="7">IF(ISERROR(IF(LEN(G12)-FIND(",",G12)&gt;4,1,0)),0,IF(LEN(G12)-FIND(",",G12)&gt;4,1,0))</f>
        <v>0</v>
      </c>
      <c r="U12" s="71"/>
      <c r="V12" s="97"/>
      <c r="W12" s="72"/>
      <c r="X12" s="72"/>
      <c r="Y12" s="72"/>
      <c r="Z12" s="72"/>
      <c r="AA12" s="72"/>
      <c r="AB12" s="72"/>
      <c r="AC12" s="72"/>
      <c r="AD12" s="72"/>
    </row>
    <row r="13" spans="1:30" s="73" customFormat="1" ht="14.25" x14ac:dyDescent="0.25">
      <c r="A13" s="89">
        <v>2</v>
      </c>
      <c r="B13" s="90" t="s">
        <v>1141</v>
      </c>
      <c r="C13" s="90" t="s">
        <v>476</v>
      </c>
      <c r="D13" s="90">
        <v>13000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1142</v>
      </c>
      <c r="C14" s="90" t="s">
        <v>487</v>
      </c>
      <c r="D14" s="90">
        <v>3500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1143</v>
      </c>
      <c r="C15" s="90" t="s">
        <v>476</v>
      </c>
      <c r="D15" s="90">
        <v>800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1144</v>
      </c>
      <c r="C16" s="90" t="s">
        <v>476</v>
      </c>
      <c r="D16" s="90">
        <v>18000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1145</v>
      </c>
      <c r="C17" s="90" t="s">
        <v>476</v>
      </c>
      <c r="D17" s="90">
        <v>10000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1146</v>
      </c>
      <c r="C18" s="90" t="s">
        <v>476</v>
      </c>
      <c r="D18" s="90">
        <v>60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1147</v>
      </c>
      <c r="C19" s="90" t="s">
        <v>476</v>
      </c>
      <c r="D19" s="90">
        <v>2200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1148</v>
      </c>
      <c r="C20" s="90" t="s">
        <v>476</v>
      </c>
      <c r="D20" s="90">
        <v>400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4.25" x14ac:dyDescent="0.25">
      <c r="A21" s="89">
        <v>10</v>
      </c>
      <c r="B21" s="90" t="s">
        <v>1149</v>
      </c>
      <c r="C21" s="90" t="s">
        <v>476</v>
      </c>
      <c r="D21" s="90">
        <v>1800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4.25" x14ac:dyDescent="0.25">
      <c r="A22" s="89">
        <v>11</v>
      </c>
      <c r="B22" s="90" t="s">
        <v>1150</v>
      </c>
      <c r="C22" s="90" t="s">
        <v>476</v>
      </c>
      <c r="D22" s="90">
        <v>10000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28.5" x14ac:dyDescent="0.25">
      <c r="A23" s="89">
        <v>12</v>
      </c>
      <c r="B23" s="90" t="s">
        <v>1170</v>
      </c>
      <c r="C23" s="90" t="s">
        <v>476</v>
      </c>
      <c r="D23" s="90">
        <v>3500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1152</v>
      </c>
      <c r="C24" s="90" t="s">
        <v>476</v>
      </c>
      <c r="D24" s="90">
        <v>7000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42.75" x14ac:dyDescent="0.25">
      <c r="A25" s="89">
        <v>14</v>
      </c>
      <c r="B25" s="90" t="s">
        <v>1153</v>
      </c>
      <c r="C25" s="90" t="s">
        <v>487</v>
      </c>
      <c r="D25" s="90">
        <v>18000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14.25" x14ac:dyDescent="0.25">
      <c r="A26" s="89">
        <v>15</v>
      </c>
      <c r="B26" s="90" t="s">
        <v>1154</v>
      </c>
      <c r="C26" s="90" t="s">
        <v>476</v>
      </c>
      <c r="D26" s="90">
        <v>12000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14.25" x14ac:dyDescent="0.25">
      <c r="A27" s="89">
        <v>16</v>
      </c>
      <c r="B27" s="90" t="s">
        <v>1155</v>
      </c>
      <c r="C27" s="90" t="s">
        <v>476</v>
      </c>
      <c r="D27" s="90">
        <v>9000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4.25" x14ac:dyDescent="0.25">
      <c r="A28" s="89">
        <v>17</v>
      </c>
      <c r="B28" s="90" t="s">
        <v>1156</v>
      </c>
      <c r="C28" s="90" t="s">
        <v>476</v>
      </c>
      <c r="D28" s="90">
        <v>54000</v>
      </c>
      <c r="E28" s="91"/>
      <c r="F28" s="92"/>
      <c r="G28" s="93"/>
      <c r="H28" s="94">
        <f t="shared" si="0"/>
        <v>0</v>
      </c>
      <c r="I28" s="95"/>
      <c r="J28" s="94">
        <f t="shared" si="1"/>
        <v>0</v>
      </c>
      <c r="K28" s="94"/>
      <c r="L28" s="96">
        <f t="shared" si="2"/>
        <v>0</v>
      </c>
      <c r="M28" s="71">
        <f t="shared" ref="M28:O32"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4.25" x14ac:dyDescent="0.25">
      <c r="A29" s="89">
        <v>18</v>
      </c>
      <c r="B29" s="90" t="s">
        <v>1157</v>
      </c>
      <c r="C29" s="90" t="s">
        <v>476</v>
      </c>
      <c r="D29" s="90">
        <v>72000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28.5" x14ac:dyDescent="0.25">
      <c r="A30" s="89">
        <v>19</v>
      </c>
      <c r="B30" s="90" t="s">
        <v>1158</v>
      </c>
      <c r="C30" s="90" t="s">
        <v>476</v>
      </c>
      <c r="D30" s="90">
        <v>14000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14.25" x14ac:dyDescent="0.25">
      <c r="A31" s="89">
        <v>20</v>
      </c>
      <c r="B31" s="90" t="s">
        <v>1159</v>
      </c>
      <c r="C31" s="90" t="s">
        <v>476</v>
      </c>
      <c r="D31" s="90">
        <v>10000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14.25" x14ac:dyDescent="0.25">
      <c r="A32" s="89">
        <v>21</v>
      </c>
      <c r="B32" s="90" t="s">
        <v>1160</v>
      </c>
      <c r="C32" s="90" t="s">
        <v>476</v>
      </c>
      <c r="D32" s="90">
        <v>900</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21" customHeight="1" x14ac:dyDescent="0.25">
      <c r="A33" s="165"/>
      <c r="B33" s="165"/>
      <c r="C33" s="165"/>
      <c r="D33" s="165"/>
      <c r="E33" s="165"/>
      <c r="F33" s="98" t="s">
        <v>60</v>
      </c>
      <c r="G33" s="98" t="s">
        <v>61</v>
      </c>
      <c r="H33" s="99">
        <f ca="1">SUM(OFFSET($H$12,0,0,ROW()-12,1))</f>
        <v>0</v>
      </c>
      <c r="I33" s="100" t="s">
        <v>61</v>
      </c>
      <c r="J33" s="99">
        <f ca="1">SUM(OFFSET($J$12,0,0,ROW()-12,1))</f>
        <v>0</v>
      </c>
      <c r="K33" s="100" t="s">
        <v>61</v>
      </c>
      <c r="L33" s="88"/>
      <c r="M33" s="71"/>
      <c r="N33" s="71"/>
      <c r="O33" s="71"/>
      <c r="P33" s="71"/>
      <c r="Q33" s="71"/>
      <c r="R33" s="71"/>
      <c r="S33" s="71"/>
      <c r="T33" s="71"/>
      <c r="U33" s="71"/>
      <c r="V33" s="97"/>
      <c r="W33" s="72"/>
      <c r="X33" s="72"/>
      <c r="Y33" s="72"/>
      <c r="Z33" s="72"/>
      <c r="AA33" s="72"/>
      <c r="AB33" s="72"/>
      <c r="AC33" s="72"/>
      <c r="AD33" s="72"/>
    </row>
    <row r="34" spans="1:30" x14ac:dyDescent="0.25">
      <c r="A34" s="101" t="s">
        <v>62</v>
      </c>
      <c r="B34" s="102"/>
      <c r="C34" s="102"/>
      <c r="D34" s="102"/>
      <c r="E34" s="103"/>
      <c r="F34" s="104"/>
      <c r="G34" s="103"/>
      <c r="H34" s="103"/>
      <c r="I34" s="103"/>
      <c r="J34" s="103"/>
      <c r="K34" s="103"/>
      <c r="L34" s="88"/>
    </row>
    <row r="35" spans="1:30" x14ac:dyDescent="0.25">
      <c r="A35" s="102"/>
      <c r="B35" s="102"/>
      <c r="C35" s="102"/>
      <c r="D35" s="102"/>
      <c r="E35" s="103"/>
      <c r="F35" s="104"/>
      <c r="G35" s="103"/>
      <c r="H35" s="103"/>
      <c r="I35" s="103"/>
      <c r="J35" s="103"/>
      <c r="K35" s="103"/>
      <c r="L35" s="88"/>
    </row>
    <row r="36" spans="1:30" x14ac:dyDescent="0.25">
      <c r="A36" s="102" t="s">
        <v>63</v>
      </c>
      <c r="B36" s="102"/>
      <c r="C36" s="102"/>
      <c r="D36" s="102"/>
      <c r="E36" s="103"/>
      <c r="F36" s="104"/>
      <c r="G36" s="103"/>
      <c r="H36" s="103"/>
      <c r="I36" s="103"/>
      <c r="J36" s="103"/>
      <c r="K36" s="103"/>
      <c r="L36" s="88"/>
    </row>
    <row r="37" spans="1:30" x14ac:dyDescent="0.25">
      <c r="A37" s="101" t="s">
        <v>64</v>
      </c>
      <c r="B37" s="102"/>
      <c r="C37" s="102"/>
      <c r="D37" s="102"/>
      <c r="E37" s="103"/>
      <c r="F37" s="104"/>
      <c r="G37" s="103"/>
      <c r="H37" s="103"/>
      <c r="I37" s="103"/>
      <c r="J37" s="103"/>
      <c r="K37" s="103"/>
      <c r="L37" s="88"/>
    </row>
    <row r="38" spans="1:30" x14ac:dyDescent="0.25">
      <c r="A38" s="101" t="s">
        <v>84</v>
      </c>
      <c r="B38" s="102"/>
      <c r="C38" s="102"/>
      <c r="D38" s="102"/>
      <c r="E38" s="103"/>
      <c r="F38" s="104"/>
      <c r="G38" s="103"/>
      <c r="H38" s="103"/>
      <c r="I38" s="103"/>
      <c r="J38" s="103"/>
      <c r="K38" s="103"/>
      <c r="L38" s="88"/>
    </row>
    <row r="39" spans="1:30" x14ac:dyDescent="0.25">
      <c r="A39" s="105" t="s">
        <v>65</v>
      </c>
      <c r="B39" s="102"/>
      <c r="C39" s="102"/>
      <c r="D39" s="102"/>
      <c r="E39" s="103"/>
      <c r="F39" s="104"/>
      <c r="G39" s="103"/>
      <c r="H39" s="103"/>
      <c r="I39" s="103"/>
      <c r="J39" s="103"/>
      <c r="K39" s="103"/>
      <c r="L39" s="88"/>
    </row>
    <row r="40" spans="1:30" x14ac:dyDescent="0.25">
      <c r="A40" s="105" t="s">
        <v>66</v>
      </c>
      <c r="B40" s="102"/>
      <c r="C40" s="102"/>
      <c r="D40" s="102"/>
      <c r="E40" s="103"/>
      <c r="F40" s="104"/>
      <c r="G40" s="103"/>
      <c r="H40" s="103"/>
      <c r="I40" s="103"/>
      <c r="J40" s="103"/>
      <c r="K40" s="103"/>
      <c r="L40" s="88"/>
    </row>
    <row r="41" spans="1:30" x14ac:dyDescent="0.25">
      <c r="A41" s="102"/>
      <c r="B41" s="102"/>
      <c r="C41" s="102"/>
      <c r="D41" s="102"/>
      <c r="E41" s="103"/>
      <c r="F41" s="104"/>
      <c r="G41" s="103"/>
      <c r="H41" s="103"/>
      <c r="I41" s="103"/>
      <c r="J41" s="103"/>
      <c r="K41" s="103"/>
      <c r="L41" s="88"/>
    </row>
    <row r="42" spans="1:30" x14ac:dyDescent="0.25">
      <c r="A42" s="102" t="s">
        <v>67</v>
      </c>
      <c r="B42" s="102"/>
      <c r="C42" s="102"/>
      <c r="D42" s="102"/>
      <c r="E42" s="103"/>
      <c r="F42" s="104"/>
      <c r="G42" s="103"/>
      <c r="H42" s="103"/>
      <c r="I42" s="103"/>
      <c r="J42" s="103"/>
      <c r="K42" s="103"/>
      <c r="L42" s="88"/>
    </row>
    <row r="43" spans="1:30" x14ac:dyDescent="0.25">
      <c r="A43" s="102"/>
      <c r="B43" s="102"/>
      <c r="C43" s="102"/>
      <c r="D43" s="102"/>
      <c r="E43" s="103"/>
      <c r="F43" s="104"/>
      <c r="G43" s="103"/>
      <c r="H43" s="103"/>
      <c r="I43" s="103"/>
      <c r="J43" s="103"/>
      <c r="K43" s="103"/>
      <c r="L43" s="88"/>
    </row>
    <row r="44" spans="1:30" x14ac:dyDescent="0.25">
      <c r="A44" s="102" t="s">
        <v>68</v>
      </c>
      <c r="B44" s="102"/>
      <c r="C44" s="102"/>
      <c r="D44" s="102"/>
      <c r="E44" s="103"/>
      <c r="F44" s="104"/>
      <c r="G44" s="103"/>
      <c r="H44" s="103"/>
      <c r="I44" s="103"/>
      <c r="J44" s="103"/>
      <c r="K44" s="103"/>
    </row>
    <row r="45" spans="1:30" x14ac:dyDescent="0.25">
      <c r="A45" s="102"/>
      <c r="B45" s="102"/>
      <c r="C45" s="102"/>
      <c r="D45" s="102"/>
      <c r="E45" s="103"/>
      <c r="F45" s="104"/>
      <c r="G45" s="103"/>
      <c r="H45" s="103"/>
      <c r="I45" s="103"/>
      <c r="J45" s="103"/>
      <c r="K45" s="103"/>
    </row>
    <row r="46" spans="1:30" ht="66.75" customHeight="1" x14ac:dyDescent="0.25">
      <c r="A46" s="166" t="s">
        <v>85</v>
      </c>
      <c r="B46" s="166"/>
      <c r="C46" s="166"/>
      <c r="D46" s="166"/>
      <c r="E46" s="166"/>
      <c r="F46" s="166"/>
      <c r="G46" s="166"/>
      <c r="H46" s="166"/>
      <c r="I46" s="166"/>
      <c r="J46" s="166"/>
      <c r="K46" s="166"/>
    </row>
  </sheetData>
  <protectedRanges>
    <protectedRange sqref="K12:K32" name="Rozstęp4_1_2_1"/>
    <protectedRange sqref="I12:I32" name="Rozstęp3_1_2_1"/>
    <protectedRange sqref="E12:G32" name="Rozstęp2_1_2_1"/>
  </protectedRanges>
  <mergeCells count="11">
    <mergeCell ref="B8:D8"/>
    <mergeCell ref="E8:J8"/>
    <mergeCell ref="D10:G10"/>
    <mergeCell ref="A33:E33"/>
    <mergeCell ref="A46:K46"/>
    <mergeCell ref="B1:D1"/>
    <mergeCell ref="F1:K1"/>
    <mergeCell ref="F2:H2"/>
    <mergeCell ref="B3:D7"/>
    <mergeCell ref="E5:J6"/>
    <mergeCell ref="E7:J7"/>
  </mergeCells>
  <conditionalFormatting sqref="E5 L5:M6">
    <cfRule type="expression" dxfId="75" priority="2">
      <formula>$E$5="Nie składamy oferty w zakresie przedmiotowego zadania"</formula>
    </cfRule>
  </conditionalFormatting>
  <conditionalFormatting sqref="E7 L7:M7">
    <cfRule type="expression" dxfId="7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94</v>
      </c>
      <c r="D10" s="164" t="str">
        <f ca="1">VLOOKUP(C10,Oferta!J41:K170,2)</f>
        <v>Różne  8</v>
      </c>
      <c r="E10" s="164"/>
      <c r="F10" s="164"/>
      <c r="G10" s="164"/>
      <c r="H10" s="69">
        <f ca="1">SUMIF(F12:F1302,"Razem",H12:H1302)</f>
        <v>0</v>
      </c>
      <c r="I10" s="69"/>
      <c r="J10" s="69">
        <f ca="1">SUMIF(F12:F1302,"Razem",J12:J1302)</f>
        <v>0</v>
      </c>
      <c r="K10" s="69"/>
      <c r="L10" s="60">
        <f>SUM(L11:L1796)</f>
        <v>0</v>
      </c>
      <c r="M10" s="60">
        <f>COUNTIF(M12:M1796,0)</f>
        <v>0</v>
      </c>
      <c r="N10" s="60">
        <f>COUNTIF(N12:N1796,0)</f>
        <v>0</v>
      </c>
      <c r="O10" s="60">
        <f>COUNTIF(O12:O1796,0)</f>
        <v>0</v>
      </c>
      <c r="P10" s="60">
        <f>COUNTIF(P12:P1796,0)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SUM(M12:M1796)</f>
        <v>3</v>
      </c>
      <c r="N11" s="60">
        <f>SUM(N12:N1796)</f>
        <v>3</v>
      </c>
      <c r="O11" s="60">
        <f>SUM(O12:O1796)</f>
        <v>3</v>
      </c>
      <c r="P11" s="60">
        <f>SUM(P12:P1796)</f>
        <v>3</v>
      </c>
      <c r="Q11" s="60">
        <f>SUM(M11:P11)</f>
        <v>12</v>
      </c>
      <c r="R11" s="60">
        <f>SUM(R12:R1796)</f>
        <v>0</v>
      </c>
      <c r="S11" s="60">
        <f>SUM(S12:S1796)</f>
        <v>0</v>
      </c>
      <c r="T11" s="60">
        <f>SUM(T12:T1796)</f>
        <v>0</v>
      </c>
    </row>
    <row r="12" spans="1:30" s="73" customFormat="1" ht="19.5" customHeight="1" x14ac:dyDescent="0.25">
      <c r="A12" s="89">
        <v>1</v>
      </c>
      <c r="B12" s="90" t="s">
        <v>1161</v>
      </c>
      <c r="C12" s="90" t="s">
        <v>476</v>
      </c>
      <c r="D12" s="90">
        <v>15000</v>
      </c>
      <c r="E12" s="91"/>
      <c r="F12" s="92"/>
      <c r="G12" s="93"/>
      <c r="H12" s="94">
        <f>ROUND(D12*G12,2)</f>
        <v>0</v>
      </c>
      <c r="I12" s="95"/>
      <c r="J12" s="94">
        <f>ROUND(H12*(1+I12),2)</f>
        <v>0</v>
      </c>
      <c r="K12" s="94"/>
      <c r="L12" s="96">
        <f>IF(LEN(H12)-IFERROR(SEARCH(",",H12,1),LEN(H12))&gt;2,1,0)</f>
        <v>0</v>
      </c>
      <c r="M12" s="71">
        <f t="shared" ref="M12:O14" si="0">IF(ISBLANK(E12),1,0)</f>
        <v>1</v>
      </c>
      <c r="N12" s="71">
        <f t="shared" si="0"/>
        <v>1</v>
      </c>
      <c r="O12" s="71">
        <f t="shared" si="0"/>
        <v>1</v>
      </c>
      <c r="P12" s="71">
        <f>IF(ISBLANK(I12),1,0)</f>
        <v>1</v>
      </c>
      <c r="Q12" s="71"/>
      <c r="R12" s="71">
        <f>IF(ISNUMBER(H12),0,1)</f>
        <v>0</v>
      </c>
      <c r="S12" s="71">
        <f>IF(I12=0.08,0,IF(I12=0.23,0,IF(I12=0.05,0,IF(I12=0,0,1))))</f>
        <v>0</v>
      </c>
      <c r="T12" s="70">
        <f>IF(ISERROR(IF(LEN(G12)-FIND(",",G12)&gt;4,1,0)),0,IF(LEN(G12)-FIND(",",G12)&gt;4,1,0))</f>
        <v>0</v>
      </c>
      <c r="U12" s="71"/>
      <c r="V12" s="97"/>
      <c r="W12" s="72"/>
      <c r="X12" s="72"/>
      <c r="Y12" s="72"/>
      <c r="Z12" s="72"/>
      <c r="AA12" s="72"/>
      <c r="AB12" s="72"/>
      <c r="AC12" s="72"/>
      <c r="AD12" s="72"/>
    </row>
    <row r="13" spans="1:30" s="73" customFormat="1" ht="19.5" customHeight="1" x14ac:dyDescent="0.25">
      <c r="A13" s="89">
        <v>2</v>
      </c>
      <c r="B13" s="90" t="s">
        <v>1162</v>
      </c>
      <c r="C13" s="90" t="s">
        <v>487</v>
      </c>
      <c r="D13" s="90">
        <v>600</v>
      </c>
      <c r="E13" s="91"/>
      <c r="F13" s="92"/>
      <c r="G13" s="93"/>
      <c r="H13" s="94">
        <f>ROUND(D13*G13,2)</f>
        <v>0</v>
      </c>
      <c r="I13" s="95"/>
      <c r="J13" s="94">
        <f>ROUND(H13*(1+I13),2)</f>
        <v>0</v>
      </c>
      <c r="K13" s="94"/>
      <c r="L13" s="96">
        <f>IF(LEN(H13)-IFERROR(SEARCH(",",H13,1),LEN(H13))&gt;2,1,0)</f>
        <v>0</v>
      </c>
      <c r="M13" s="71">
        <f t="shared" si="0"/>
        <v>1</v>
      </c>
      <c r="N13" s="71">
        <f t="shared" si="0"/>
        <v>1</v>
      </c>
      <c r="O13" s="71">
        <f t="shared" si="0"/>
        <v>1</v>
      </c>
      <c r="P13" s="71">
        <f>IF(ISBLANK(I13),1,0)</f>
        <v>1</v>
      </c>
      <c r="Q13" s="71"/>
      <c r="R13" s="71">
        <f>IF(ISNUMBER(H13),0,1)</f>
        <v>0</v>
      </c>
      <c r="S13" s="71">
        <f>IF(I13=0.08,0,IF(I13=0.23,0,IF(I13=0.05,0,IF(I13=0,0,1))))</f>
        <v>0</v>
      </c>
      <c r="T13" s="70">
        <f>IF(ISERROR(IF(LEN(G13)-FIND(",",G13)&gt;4,1,0)),0,IF(LEN(G13)-FIND(",",G13)&gt;4,1,0))</f>
        <v>0</v>
      </c>
      <c r="U13" s="71"/>
      <c r="V13" s="97"/>
      <c r="W13" s="72"/>
      <c r="X13" s="72"/>
      <c r="Y13" s="72"/>
      <c r="Z13" s="72"/>
      <c r="AA13" s="72"/>
      <c r="AB13" s="72"/>
      <c r="AC13" s="72"/>
      <c r="AD13" s="72"/>
    </row>
    <row r="14" spans="1:30" s="73" customFormat="1" ht="19.5" customHeight="1" x14ac:dyDescent="0.25">
      <c r="A14" s="89">
        <v>3</v>
      </c>
      <c r="B14" s="90" t="s">
        <v>1163</v>
      </c>
      <c r="C14" s="90" t="s">
        <v>476</v>
      </c>
      <c r="D14" s="90">
        <v>1800</v>
      </c>
      <c r="E14" s="91"/>
      <c r="F14" s="92"/>
      <c r="G14" s="93"/>
      <c r="H14" s="94">
        <f>ROUND(D14*G14,2)</f>
        <v>0</v>
      </c>
      <c r="I14" s="95"/>
      <c r="J14" s="94">
        <f>ROUND(H14*(1+I14),2)</f>
        <v>0</v>
      </c>
      <c r="K14" s="94"/>
      <c r="L14" s="96">
        <f>IF(LEN(H14)-IFERROR(SEARCH(",",H14,1),LEN(H14))&gt;2,1,0)</f>
        <v>0</v>
      </c>
      <c r="M14" s="71">
        <f t="shared" si="0"/>
        <v>1</v>
      </c>
      <c r="N14" s="71">
        <f t="shared" si="0"/>
        <v>1</v>
      </c>
      <c r="O14" s="71">
        <f t="shared" si="0"/>
        <v>1</v>
      </c>
      <c r="P14" s="71">
        <f>IF(ISBLANK(I14),1,0)</f>
        <v>1</v>
      </c>
      <c r="Q14" s="71"/>
      <c r="R14" s="71">
        <f>IF(ISNUMBER(H14),0,1)</f>
        <v>0</v>
      </c>
      <c r="S14" s="71">
        <f>IF(I14=0.08,0,IF(I14=0.23,0,IF(I14=0.05,0,IF(I14=0,0,1))))</f>
        <v>0</v>
      </c>
      <c r="T14" s="70">
        <f>IF(ISERROR(IF(LEN(G14)-FIND(",",G14)&gt;4,1,0)),0,IF(LEN(G14)-FIND(",",G14)&gt;4,1,0))</f>
        <v>0</v>
      </c>
      <c r="U14" s="71"/>
      <c r="V14" s="97"/>
      <c r="W14" s="72"/>
      <c r="X14" s="72"/>
      <c r="Y14" s="72"/>
      <c r="Z14" s="72"/>
      <c r="AA14" s="72"/>
      <c r="AB14" s="72"/>
      <c r="AC14" s="72"/>
      <c r="AD14" s="72"/>
    </row>
    <row r="15" spans="1:30" s="73" customFormat="1" ht="21" customHeight="1" x14ac:dyDescent="0.25">
      <c r="A15" s="165"/>
      <c r="B15" s="165"/>
      <c r="C15" s="165"/>
      <c r="D15" s="165"/>
      <c r="E15" s="165"/>
      <c r="F15" s="98" t="s">
        <v>60</v>
      </c>
      <c r="G15" s="98" t="s">
        <v>61</v>
      </c>
      <c r="H15" s="99">
        <f ca="1">SUM(OFFSET($H$12,0,0,ROW()-12,1))</f>
        <v>0</v>
      </c>
      <c r="I15" s="100" t="s">
        <v>61</v>
      </c>
      <c r="J15" s="99">
        <f ca="1">SUM(OFFSET($J$12,0,0,ROW()-12,1))</f>
        <v>0</v>
      </c>
      <c r="K15" s="100" t="s">
        <v>61</v>
      </c>
      <c r="L15" s="88"/>
      <c r="M15" s="71"/>
      <c r="N15" s="71"/>
      <c r="O15" s="71"/>
      <c r="P15" s="71"/>
      <c r="Q15" s="71"/>
      <c r="R15" s="71"/>
      <c r="S15" s="71"/>
      <c r="T15" s="71"/>
      <c r="U15" s="71"/>
      <c r="V15" s="97"/>
      <c r="W15" s="72"/>
      <c r="X15" s="72"/>
      <c r="Y15" s="72"/>
      <c r="Z15" s="72"/>
      <c r="AA15" s="72"/>
      <c r="AB15" s="72"/>
      <c r="AC15" s="72"/>
      <c r="AD15" s="72"/>
    </row>
    <row r="16" spans="1:30" x14ac:dyDescent="0.25">
      <c r="A16" s="101" t="s">
        <v>62</v>
      </c>
      <c r="B16" s="102"/>
      <c r="C16" s="102"/>
      <c r="D16" s="102"/>
      <c r="E16" s="103"/>
      <c r="F16" s="104"/>
      <c r="G16" s="103"/>
      <c r="H16" s="103"/>
      <c r="I16" s="103"/>
      <c r="J16" s="103"/>
      <c r="K16" s="103"/>
      <c r="L16" s="88"/>
    </row>
    <row r="17" spans="1:12" x14ac:dyDescent="0.25">
      <c r="A17" s="102"/>
      <c r="B17" s="102"/>
      <c r="C17" s="102"/>
      <c r="D17" s="102"/>
      <c r="E17" s="103"/>
      <c r="F17" s="104"/>
      <c r="G17" s="103"/>
      <c r="H17" s="103"/>
      <c r="I17" s="103"/>
      <c r="J17" s="103"/>
      <c r="K17" s="103"/>
      <c r="L17" s="88"/>
    </row>
    <row r="18" spans="1:12" x14ac:dyDescent="0.25">
      <c r="A18" s="102" t="s">
        <v>63</v>
      </c>
      <c r="B18" s="102"/>
      <c r="C18" s="102"/>
      <c r="D18" s="102"/>
      <c r="E18" s="103"/>
      <c r="F18" s="104"/>
      <c r="G18" s="103"/>
      <c r="H18" s="103"/>
      <c r="I18" s="103"/>
      <c r="J18" s="103"/>
      <c r="K18" s="103"/>
      <c r="L18" s="88"/>
    </row>
    <row r="19" spans="1:12" x14ac:dyDescent="0.25">
      <c r="A19" s="101" t="s">
        <v>64</v>
      </c>
      <c r="B19" s="102"/>
      <c r="C19" s="102"/>
      <c r="D19" s="102"/>
      <c r="E19" s="103"/>
      <c r="F19" s="104"/>
      <c r="G19" s="103"/>
      <c r="H19" s="103"/>
      <c r="I19" s="103"/>
      <c r="J19" s="103"/>
      <c r="K19" s="103"/>
      <c r="L19" s="88"/>
    </row>
    <row r="20" spans="1:12" x14ac:dyDescent="0.25">
      <c r="A20" s="101" t="s">
        <v>84</v>
      </c>
      <c r="B20" s="102"/>
      <c r="C20" s="102"/>
      <c r="D20" s="102"/>
      <c r="E20" s="103"/>
      <c r="F20" s="104"/>
      <c r="G20" s="103"/>
      <c r="H20" s="103"/>
      <c r="I20" s="103"/>
      <c r="J20" s="103"/>
      <c r="K20" s="103"/>
      <c r="L20" s="88"/>
    </row>
    <row r="21" spans="1:12" x14ac:dyDescent="0.25">
      <c r="A21" s="105" t="s">
        <v>65</v>
      </c>
      <c r="B21" s="102"/>
      <c r="C21" s="102"/>
      <c r="D21" s="102"/>
      <c r="E21" s="103"/>
      <c r="F21" s="104"/>
      <c r="G21" s="103"/>
      <c r="H21" s="103"/>
      <c r="I21" s="103"/>
      <c r="J21" s="103"/>
      <c r="K21" s="103"/>
      <c r="L21" s="88"/>
    </row>
    <row r="22" spans="1:12" x14ac:dyDescent="0.25">
      <c r="A22" s="105" t="s">
        <v>66</v>
      </c>
      <c r="B22" s="102"/>
      <c r="C22" s="102"/>
      <c r="D22" s="102"/>
      <c r="E22" s="103"/>
      <c r="F22" s="104"/>
      <c r="G22" s="103"/>
      <c r="H22" s="103"/>
      <c r="I22" s="103"/>
      <c r="J22" s="103"/>
      <c r="K22" s="103"/>
      <c r="L22" s="88"/>
    </row>
    <row r="23" spans="1:12" x14ac:dyDescent="0.25">
      <c r="A23" s="102"/>
      <c r="B23" s="102"/>
      <c r="C23" s="102"/>
      <c r="D23" s="102"/>
      <c r="E23" s="103"/>
      <c r="F23" s="104"/>
      <c r="G23" s="103"/>
      <c r="H23" s="103"/>
      <c r="I23" s="103"/>
      <c r="J23" s="103"/>
      <c r="K23" s="103"/>
      <c r="L23" s="88"/>
    </row>
    <row r="24" spans="1:12" x14ac:dyDescent="0.25">
      <c r="A24" s="102" t="s">
        <v>67</v>
      </c>
      <c r="B24" s="102"/>
      <c r="C24" s="102"/>
      <c r="D24" s="102"/>
      <c r="E24" s="103"/>
      <c r="F24" s="104"/>
      <c r="G24" s="103"/>
      <c r="H24" s="103"/>
      <c r="I24" s="103"/>
      <c r="J24" s="103"/>
      <c r="K24" s="103"/>
      <c r="L24" s="88"/>
    </row>
    <row r="25" spans="1:12" x14ac:dyDescent="0.25">
      <c r="A25" s="102"/>
      <c r="B25" s="102"/>
      <c r="C25" s="102"/>
      <c r="D25" s="102"/>
      <c r="E25" s="103"/>
      <c r="F25" s="104"/>
      <c r="G25" s="103"/>
      <c r="H25" s="103"/>
      <c r="I25" s="103"/>
      <c r="J25" s="103"/>
      <c r="K25" s="103"/>
      <c r="L25" s="88"/>
    </row>
    <row r="26" spans="1:12" x14ac:dyDescent="0.25">
      <c r="A26" s="102" t="s">
        <v>68</v>
      </c>
      <c r="B26" s="102"/>
      <c r="C26" s="102"/>
      <c r="D26" s="102"/>
      <c r="E26" s="103"/>
      <c r="F26" s="104"/>
      <c r="G26" s="103"/>
      <c r="H26" s="103"/>
      <c r="I26" s="103"/>
      <c r="J26" s="103"/>
      <c r="K26" s="103"/>
    </row>
    <row r="27" spans="1:12" x14ac:dyDescent="0.25">
      <c r="A27" s="102"/>
      <c r="B27" s="102"/>
      <c r="C27" s="102"/>
      <c r="D27" s="102"/>
      <c r="E27" s="103"/>
      <c r="F27" s="104"/>
      <c r="G27" s="103"/>
      <c r="H27" s="103"/>
      <c r="I27" s="103"/>
      <c r="J27" s="103"/>
      <c r="K27" s="103"/>
    </row>
    <row r="28" spans="1:12" ht="66.75" customHeight="1" x14ac:dyDescent="0.25">
      <c r="A28" s="166" t="s">
        <v>85</v>
      </c>
      <c r="B28" s="166"/>
      <c r="C28" s="166"/>
      <c r="D28" s="166"/>
      <c r="E28" s="166"/>
      <c r="F28" s="166"/>
      <c r="G28" s="166"/>
      <c r="H28" s="166"/>
      <c r="I28" s="166"/>
      <c r="J28" s="166"/>
      <c r="K28" s="166"/>
    </row>
  </sheetData>
  <protectedRanges>
    <protectedRange sqref="K12:K14" name="Rozstęp4_1_2_1"/>
    <protectedRange sqref="I12:I14" name="Rozstęp3_1_2_1"/>
    <protectedRange sqref="E12:G14" name="Rozstęp2_1_2_1"/>
  </protectedRanges>
  <mergeCells count="11">
    <mergeCell ref="B8:D8"/>
    <mergeCell ref="E8:J8"/>
    <mergeCell ref="D10:G10"/>
    <mergeCell ref="A15:E15"/>
    <mergeCell ref="A28:K28"/>
    <mergeCell ref="B1:D1"/>
    <mergeCell ref="F1:K1"/>
    <mergeCell ref="F2:H2"/>
    <mergeCell ref="B3:D7"/>
    <mergeCell ref="E5:J6"/>
    <mergeCell ref="E7:J7"/>
  </mergeCells>
  <conditionalFormatting sqref="E5 L5:M6">
    <cfRule type="expression" dxfId="73" priority="2">
      <formula>$E$5="Nie składamy oferty w zakresie przedmiotowego zadania"</formula>
    </cfRule>
  </conditionalFormatting>
  <conditionalFormatting sqref="E7 L7:M7">
    <cfRule type="expression" dxfId="72"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Normal="100" workbookViewId="0">
      <selection activeCell="B18" sqref="B18:D18"/>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95</v>
      </c>
      <c r="D10" s="164" t="str">
        <f ca="1">VLOOKUP(C10,Oferta!J41:K170,2)</f>
        <v>Różne  9</v>
      </c>
      <c r="E10" s="164"/>
      <c r="F10" s="164"/>
      <c r="G10" s="164"/>
      <c r="H10" s="69">
        <f ca="1">SUMIF(F12:F1306,"Razem",H12:H1306)</f>
        <v>0</v>
      </c>
      <c r="I10" s="69"/>
      <c r="J10" s="69">
        <f ca="1">SUMIF(F12:F1306,"Razem",J12:J1306)</f>
        <v>0</v>
      </c>
      <c r="K10" s="69"/>
      <c r="L10" s="60">
        <f>SUM(L11:L1800)</f>
        <v>0</v>
      </c>
      <c r="M10" s="60">
        <f>COUNTIF(M12:M1800,0)</f>
        <v>0</v>
      </c>
      <c r="N10" s="60">
        <f>COUNTIF(N12:N1800,0)</f>
        <v>0</v>
      </c>
      <c r="O10" s="60">
        <f>COUNTIF(O12:O1800,0)</f>
        <v>0</v>
      </c>
      <c r="P10" s="60">
        <f>COUNTIF(P12:P1800,0)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SUM(M12:M1800)</f>
        <v>7</v>
      </c>
      <c r="N11" s="60">
        <f>SUM(N12:N1800)</f>
        <v>7</v>
      </c>
      <c r="O11" s="60">
        <f>SUM(O12:O1800)</f>
        <v>7</v>
      </c>
      <c r="P11" s="60">
        <f>SUM(P12:P1800)</f>
        <v>7</v>
      </c>
      <c r="Q11" s="60">
        <f>SUM(M11:P11)</f>
        <v>28</v>
      </c>
      <c r="R11" s="60">
        <f>SUM(R12:R1800)</f>
        <v>0</v>
      </c>
      <c r="S11" s="60">
        <f>SUM(S12:S1800)</f>
        <v>0</v>
      </c>
      <c r="T11" s="60">
        <f>SUM(T12:T1800)</f>
        <v>0</v>
      </c>
    </row>
    <row r="12" spans="1:30" s="73" customFormat="1" ht="14.25" x14ac:dyDescent="0.25">
      <c r="A12" s="89">
        <v>1</v>
      </c>
      <c r="B12" s="90" t="s">
        <v>1164</v>
      </c>
      <c r="C12" s="90" t="s">
        <v>476</v>
      </c>
      <c r="D12" s="90">
        <v>50000</v>
      </c>
      <c r="E12" s="91"/>
      <c r="F12" s="92"/>
      <c r="G12" s="93"/>
      <c r="H12" s="94">
        <f t="shared" ref="H12:H18" si="0">ROUND(D12*G12,2)</f>
        <v>0</v>
      </c>
      <c r="I12" s="95"/>
      <c r="J12" s="94">
        <f t="shared" ref="J12:J18" si="1">ROUND(H12*(1+I12),2)</f>
        <v>0</v>
      </c>
      <c r="K12" s="94"/>
      <c r="L12" s="96">
        <f t="shared" ref="L12:L18" si="2">IF(LEN(H12)-IFERROR(SEARCH(",",H12,1),LEN(H12))&gt;2,1,0)</f>
        <v>0</v>
      </c>
      <c r="M12" s="71">
        <f t="shared" ref="M12:O18" si="3">IF(ISBLANK(E12),1,0)</f>
        <v>1</v>
      </c>
      <c r="N12" s="71">
        <f t="shared" si="3"/>
        <v>1</v>
      </c>
      <c r="O12" s="71">
        <f t="shared" si="3"/>
        <v>1</v>
      </c>
      <c r="P12" s="71">
        <f t="shared" ref="P12:P18" si="4">IF(ISBLANK(I12),1,0)</f>
        <v>1</v>
      </c>
      <c r="Q12" s="71"/>
      <c r="R12" s="71">
        <f t="shared" ref="R12:R18" si="5">IF(ISNUMBER(H12),0,1)</f>
        <v>0</v>
      </c>
      <c r="S12" s="71">
        <f t="shared" ref="S12:S18" si="6">IF(I12=0.08,0,IF(I12=0.23,0,IF(I12=0.05,0,IF(I12=0,0,1))))</f>
        <v>0</v>
      </c>
      <c r="T12" s="70">
        <f t="shared" ref="T12:T18" si="7">IF(ISERROR(IF(LEN(G12)-FIND(",",G12)&gt;4,1,0)),0,IF(LEN(G12)-FIND(",",G12)&gt;4,1,0))</f>
        <v>0</v>
      </c>
      <c r="U12" s="71"/>
      <c r="V12" s="97"/>
      <c r="W12" s="72"/>
      <c r="X12" s="72"/>
      <c r="Y12" s="72"/>
      <c r="Z12" s="72"/>
      <c r="AA12" s="72"/>
      <c r="AB12" s="72"/>
      <c r="AC12" s="72"/>
      <c r="AD12" s="72"/>
    </row>
    <row r="13" spans="1:30" s="73" customFormat="1" ht="14.25" x14ac:dyDescent="0.25">
      <c r="A13" s="89">
        <v>2</v>
      </c>
      <c r="B13" s="90" t="s">
        <v>1165</v>
      </c>
      <c r="C13" s="90" t="s">
        <v>476</v>
      </c>
      <c r="D13" s="90">
        <v>7000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1166</v>
      </c>
      <c r="C14" s="90" t="s">
        <v>476</v>
      </c>
      <c r="D14" s="90">
        <v>3000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28.5" x14ac:dyDescent="0.25">
      <c r="A15" s="89">
        <v>4</v>
      </c>
      <c r="B15" s="90" t="s">
        <v>1167</v>
      </c>
      <c r="C15" s="90" t="s">
        <v>476</v>
      </c>
      <c r="D15" s="90">
        <v>45000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1168</v>
      </c>
      <c r="C16" s="90" t="s">
        <v>476</v>
      </c>
      <c r="D16" s="90">
        <v>55000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1169</v>
      </c>
      <c r="C17" s="90" t="s">
        <v>476</v>
      </c>
      <c r="D17" s="90">
        <v>28000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28.5" x14ac:dyDescent="0.25">
      <c r="A18" s="89">
        <v>7</v>
      </c>
      <c r="B18" s="90" t="s">
        <v>1151</v>
      </c>
      <c r="C18" s="90" t="s">
        <v>476</v>
      </c>
      <c r="D18" s="90">
        <v>5200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21" customHeight="1" x14ac:dyDescent="0.25">
      <c r="A19" s="165"/>
      <c r="B19" s="165"/>
      <c r="C19" s="165"/>
      <c r="D19" s="165"/>
      <c r="E19" s="165"/>
      <c r="F19" s="98" t="s">
        <v>60</v>
      </c>
      <c r="G19" s="98" t="s">
        <v>61</v>
      </c>
      <c r="H19" s="99">
        <f ca="1">SUM(OFFSET($H$12,0,0,ROW()-12,1))</f>
        <v>0</v>
      </c>
      <c r="I19" s="100" t="s">
        <v>61</v>
      </c>
      <c r="J19" s="99">
        <f ca="1">SUM(OFFSET($J$12,0,0,ROW()-12,1))</f>
        <v>0</v>
      </c>
      <c r="K19" s="100" t="s">
        <v>61</v>
      </c>
      <c r="L19" s="88"/>
      <c r="M19" s="71"/>
      <c r="N19" s="71"/>
      <c r="O19" s="71"/>
      <c r="P19" s="71"/>
      <c r="Q19" s="71"/>
      <c r="R19" s="71"/>
      <c r="S19" s="71"/>
      <c r="T19" s="71"/>
      <c r="U19" s="71"/>
      <c r="V19" s="97"/>
      <c r="W19" s="72"/>
      <c r="X19" s="72"/>
      <c r="Y19" s="72"/>
      <c r="Z19" s="72"/>
      <c r="AA19" s="72"/>
      <c r="AB19" s="72"/>
      <c r="AC19" s="72"/>
      <c r="AD19" s="72"/>
    </row>
    <row r="20" spans="1:30" x14ac:dyDescent="0.25">
      <c r="A20" s="101" t="s">
        <v>62</v>
      </c>
      <c r="B20" s="102"/>
      <c r="C20" s="102"/>
      <c r="D20" s="102"/>
      <c r="E20" s="103"/>
      <c r="F20" s="104"/>
      <c r="G20" s="103"/>
      <c r="H20" s="103"/>
      <c r="I20" s="103"/>
      <c r="J20" s="103"/>
      <c r="K20" s="103"/>
      <c r="L20" s="88"/>
    </row>
    <row r="21" spans="1:30" x14ac:dyDescent="0.25">
      <c r="A21" s="102"/>
      <c r="B21" s="102"/>
      <c r="C21" s="102"/>
      <c r="D21" s="102"/>
      <c r="E21" s="103"/>
      <c r="F21" s="104"/>
      <c r="G21" s="103"/>
      <c r="H21" s="103"/>
      <c r="I21" s="103"/>
      <c r="J21" s="103"/>
      <c r="K21" s="103"/>
      <c r="L21" s="88"/>
    </row>
    <row r="22" spans="1:30" x14ac:dyDescent="0.25">
      <c r="A22" s="102" t="s">
        <v>63</v>
      </c>
      <c r="B22" s="102"/>
      <c r="C22" s="102"/>
      <c r="D22" s="102"/>
      <c r="E22" s="103"/>
      <c r="F22" s="104"/>
      <c r="G22" s="103"/>
      <c r="H22" s="103"/>
      <c r="I22" s="103"/>
      <c r="J22" s="103"/>
      <c r="K22" s="103"/>
      <c r="L22" s="88"/>
    </row>
    <row r="23" spans="1:30" x14ac:dyDescent="0.25">
      <c r="A23" s="101" t="s">
        <v>64</v>
      </c>
      <c r="B23" s="102"/>
      <c r="C23" s="102"/>
      <c r="D23" s="102"/>
      <c r="E23" s="103"/>
      <c r="F23" s="104"/>
      <c r="G23" s="103"/>
      <c r="H23" s="103"/>
      <c r="I23" s="103"/>
      <c r="J23" s="103"/>
      <c r="K23" s="103"/>
      <c r="L23" s="88"/>
    </row>
    <row r="24" spans="1:30" x14ac:dyDescent="0.25">
      <c r="A24" s="101" t="s">
        <v>84</v>
      </c>
      <c r="B24" s="102"/>
      <c r="C24" s="102"/>
      <c r="D24" s="102"/>
      <c r="E24" s="103"/>
      <c r="F24" s="104"/>
      <c r="G24" s="103"/>
      <c r="H24" s="103"/>
      <c r="I24" s="103"/>
      <c r="J24" s="103"/>
      <c r="K24" s="103"/>
      <c r="L24" s="88"/>
    </row>
    <row r="25" spans="1:30" x14ac:dyDescent="0.25">
      <c r="A25" s="105" t="s">
        <v>65</v>
      </c>
      <c r="B25" s="102"/>
      <c r="C25" s="102"/>
      <c r="D25" s="102"/>
      <c r="E25" s="103"/>
      <c r="F25" s="104"/>
      <c r="G25" s="103"/>
      <c r="H25" s="103"/>
      <c r="I25" s="103"/>
      <c r="J25" s="103"/>
      <c r="K25" s="103"/>
      <c r="L25" s="88"/>
    </row>
    <row r="26" spans="1:30" x14ac:dyDescent="0.25">
      <c r="A26" s="105" t="s">
        <v>66</v>
      </c>
      <c r="B26" s="102"/>
      <c r="C26" s="102"/>
      <c r="D26" s="102"/>
      <c r="E26" s="103"/>
      <c r="F26" s="104"/>
      <c r="G26" s="103"/>
      <c r="H26" s="103"/>
      <c r="I26" s="103"/>
      <c r="J26" s="103"/>
      <c r="K26" s="103"/>
      <c r="L26" s="88"/>
    </row>
    <row r="27" spans="1:30" x14ac:dyDescent="0.25">
      <c r="A27" s="102"/>
      <c r="B27" s="102"/>
      <c r="C27" s="102"/>
      <c r="D27" s="102"/>
      <c r="E27" s="103"/>
      <c r="F27" s="104"/>
      <c r="G27" s="103"/>
      <c r="H27" s="103"/>
      <c r="I27" s="103"/>
      <c r="J27" s="103"/>
      <c r="K27" s="103"/>
      <c r="L27" s="88"/>
    </row>
    <row r="28" spans="1:30" x14ac:dyDescent="0.25">
      <c r="A28" s="102" t="s">
        <v>67</v>
      </c>
      <c r="B28" s="102"/>
      <c r="C28" s="102"/>
      <c r="D28" s="102"/>
      <c r="E28" s="103"/>
      <c r="F28" s="104"/>
      <c r="G28" s="103"/>
      <c r="H28" s="103"/>
      <c r="I28" s="103"/>
      <c r="J28" s="103"/>
      <c r="K28" s="103"/>
      <c r="L28" s="88"/>
    </row>
    <row r="29" spans="1:30" x14ac:dyDescent="0.25">
      <c r="A29" s="102"/>
      <c r="B29" s="102"/>
      <c r="C29" s="102"/>
      <c r="D29" s="102"/>
      <c r="E29" s="103"/>
      <c r="F29" s="104"/>
      <c r="G29" s="103"/>
      <c r="H29" s="103"/>
      <c r="I29" s="103"/>
      <c r="J29" s="103"/>
      <c r="K29" s="103"/>
      <c r="L29" s="88"/>
    </row>
    <row r="30" spans="1:30" x14ac:dyDescent="0.25">
      <c r="A30" s="102" t="s">
        <v>68</v>
      </c>
      <c r="B30" s="102"/>
      <c r="C30" s="102"/>
      <c r="D30" s="102"/>
      <c r="E30" s="103"/>
      <c r="F30" s="104"/>
      <c r="G30" s="103"/>
      <c r="H30" s="103"/>
      <c r="I30" s="103"/>
      <c r="J30" s="103"/>
      <c r="K30" s="103"/>
    </row>
    <row r="31" spans="1:30" x14ac:dyDescent="0.25">
      <c r="A31" s="102"/>
      <c r="B31" s="102"/>
      <c r="C31" s="102"/>
      <c r="D31" s="102"/>
      <c r="E31" s="103"/>
      <c r="F31" s="104"/>
      <c r="G31" s="103"/>
      <c r="H31" s="103"/>
      <c r="I31" s="103"/>
      <c r="J31" s="103"/>
      <c r="K31" s="103"/>
    </row>
    <row r="32" spans="1:30" ht="66.75" customHeight="1" x14ac:dyDescent="0.25">
      <c r="A32" s="166" t="s">
        <v>85</v>
      </c>
      <c r="B32" s="166"/>
      <c r="C32" s="166"/>
      <c r="D32" s="166"/>
      <c r="E32" s="166"/>
      <c r="F32" s="166"/>
      <c r="G32" s="166"/>
      <c r="H32" s="166"/>
      <c r="I32" s="166"/>
      <c r="J32" s="166"/>
      <c r="K32" s="166"/>
    </row>
  </sheetData>
  <protectedRanges>
    <protectedRange sqref="K12:K18" name="Rozstęp4_1_2_1"/>
    <protectedRange sqref="I12:I18" name="Rozstęp3_1_2_1"/>
    <protectedRange sqref="E12:G18" name="Rozstęp2_1_2_1"/>
  </protectedRanges>
  <mergeCells count="11">
    <mergeCell ref="B8:D8"/>
    <mergeCell ref="E8:J8"/>
    <mergeCell ref="D10:G10"/>
    <mergeCell ref="A19:E19"/>
    <mergeCell ref="A32:K32"/>
    <mergeCell ref="B1:D1"/>
    <mergeCell ref="F1:K1"/>
    <mergeCell ref="F2:H2"/>
    <mergeCell ref="B3:D7"/>
    <mergeCell ref="E5:J6"/>
    <mergeCell ref="E7:J7"/>
  </mergeCells>
  <conditionalFormatting sqref="E5 L5:M6">
    <cfRule type="expression" dxfId="71" priority="2">
      <formula>$E$5="Nie składamy oferty w zakresie przedmiotowego zadania"</formula>
    </cfRule>
  </conditionalFormatting>
  <conditionalFormatting sqref="E7 L7:M7">
    <cfRule type="expression" dxfId="70"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Normal="100" workbookViewId="0">
      <selection activeCell="A16" sqref="A16:E16"/>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96</v>
      </c>
      <c r="D10" s="164" t="str">
        <f ca="1">VLOOKUP(C10,Oferta!J41:K170,2)</f>
        <v>Różne 10</v>
      </c>
      <c r="E10" s="164"/>
      <c r="F10" s="164"/>
      <c r="G10" s="164"/>
      <c r="H10" s="69">
        <f ca="1">SUMIF(F12:F1303,"Razem",H12:H1303)</f>
        <v>0</v>
      </c>
      <c r="I10" s="69"/>
      <c r="J10" s="69">
        <f ca="1">SUMIF(F12:F1303,"Razem",J12:J1303)</f>
        <v>0</v>
      </c>
      <c r="K10" s="69"/>
      <c r="L10" s="60">
        <f>SUM(L11:L1797)</f>
        <v>0</v>
      </c>
      <c r="M10" s="60">
        <f>COUNTIF(M12:M1797,0)</f>
        <v>0</v>
      </c>
      <c r="N10" s="60">
        <f>COUNTIF(N12:N1797,0)</f>
        <v>0</v>
      </c>
      <c r="O10" s="60">
        <f>COUNTIF(O12:O1797,0)</f>
        <v>0</v>
      </c>
      <c r="P10" s="60">
        <f>COUNTIF(P12:P1797,0)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SUM(M12:M1797)</f>
        <v>4</v>
      </c>
      <c r="N11" s="60">
        <f>SUM(N12:N1797)</f>
        <v>4</v>
      </c>
      <c r="O11" s="60">
        <f>SUM(O12:O1797)</f>
        <v>4</v>
      </c>
      <c r="P11" s="60">
        <f>SUM(P12:P1797)</f>
        <v>4</v>
      </c>
      <c r="Q11" s="60">
        <f>SUM(M11:P11)</f>
        <v>16</v>
      </c>
      <c r="R11" s="60">
        <f>SUM(R12:R1797)</f>
        <v>0</v>
      </c>
      <c r="S11" s="60">
        <f>SUM(S12:S1797)</f>
        <v>0</v>
      </c>
      <c r="T11" s="60">
        <f>SUM(T12:T1797)</f>
        <v>0</v>
      </c>
    </row>
    <row r="12" spans="1:30" s="73" customFormat="1" ht="28.5" x14ac:dyDescent="0.25">
      <c r="A12" s="89">
        <v>1</v>
      </c>
      <c r="B12" s="90" t="s">
        <v>1171</v>
      </c>
      <c r="C12" s="90" t="s">
        <v>476</v>
      </c>
      <c r="D12" s="90">
        <v>14</v>
      </c>
      <c r="E12" s="91"/>
      <c r="F12" s="92"/>
      <c r="G12" s="93"/>
      <c r="H12" s="94">
        <f t="shared" ref="H12:H15" si="0">ROUND(D12*G12,2)</f>
        <v>0</v>
      </c>
      <c r="I12" s="95"/>
      <c r="J12" s="94">
        <f t="shared" ref="J12:J15" si="1">ROUND(H12*(1+I12),2)</f>
        <v>0</v>
      </c>
      <c r="K12" s="94"/>
      <c r="L12" s="96">
        <f t="shared" ref="L12:L15" si="2">IF(LEN(H12)-IFERROR(SEARCH(",",H12,1),LEN(H12))&gt;2,1,0)</f>
        <v>0</v>
      </c>
      <c r="M12" s="71">
        <f t="shared" ref="M12:O15" si="3">IF(ISBLANK(E12),1,0)</f>
        <v>1</v>
      </c>
      <c r="N12" s="71">
        <f t="shared" si="3"/>
        <v>1</v>
      </c>
      <c r="O12" s="71">
        <f t="shared" si="3"/>
        <v>1</v>
      </c>
      <c r="P12" s="71">
        <f t="shared" ref="P12:P15" si="4">IF(ISBLANK(I12),1,0)</f>
        <v>1</v>
      </c>
      <c r="Q12" s="71"/>
      <c r="R12" s="71">
        <f t="shared" ref="R12:R15" si="5">IF(ISNUMBER(H12),0,1)</f>
        <v>0</v>
      </c>
      <c r="S12" s="71">
        <f t="shared" ref="S12:S15" si="6">IF(I12=0.08,0,IF(I12=0.23,0,IF(I12=0.05,0,IF(I12=0,0,1))))</f>
        <v>0</v>
      </c>
      <c r="T12" s="70">
        <f t="shared" ref="T12:T15" si="7">IF(ISERROR(IF(LEN(G12)-FIND(",",G12)&gt;4,1,0)),0,IF(LEN(G12)-FIND(",",G12)&gt;4,1,0))</f>
        <v>0</v>
      </c>
      <c r="U12" s="71"/>
      <c r="V12" s="97"/>
      <c r="W12" s="72"/>
      <c r="X12" s="72"/>
      <c r="Y12" s="72"/>
      <c r="Z12" s="72"/>
      <c r="AA12" s="72"/>
      <c r="AB12" s="72"/>
      <c r="AC12" s="72"/>
      <c r="AD12" s="72"/>
    </row>
    <row r="13" spans="1:30" s="73" customFormat="1" ht="28.5" x14ac:dyDescent="0.25">
      <c r="A13" s="89">
        <v>2</v>
      </c>
      <c r="B13" s="90" t="s">
        <v>1173</v>
      </c>
      <c r="C13" s="90" t="s">
        <v>487</v>
      </c>
      <c r="D13" s="90">
        <v>120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1174</v>
      </c>
      <c r="C14" s="90" t="s">
        <v>476</v>
      </c>
      <c r="D14" s="90">
        <v>3150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1176</v>
      </c>
      <c r="C15" s="90" t="s">
        <v>487</v>
      </c>
      <c r="D15" s="90">
        <v>180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21" customHeight="1" x14ac:dyDescent="0.25">
      <c r="A16" s="165"/>
      <c r="B16" s="165"/>
      <c r="C16" s="165"/>
      <c r="D16" s="165"/>
      <c r="E16" s="165"/>
      <c r="F16" s="98" t="s">
        <v>60</v>
      </c>
      <c r="G16" s="98" t="s">
        <v>61</v>
      </c>
      <c r="H16" s="99">
        <f ca="1">SUM(OFFSET($H$12,0,0,ROW()-12,1))</f>
        <v>0</v>
      </c>
      <c r="I16" s="100" t="s">
        <v>61</v>
      </c>
      <c r="J16" s="99">
        <f ca="1">SUM(OFFSET($J$12,0,0,ROW()-12,1))</f>
        <v>0</v>
      </c>
      <c r="K16" s="100" t="s">
        <v>61</v>
      </c>
      <c r="L16" s="88"/>
      <c r="M16" s="71"/>
      <c r="N16" s="71"/>
      <c r="O16" s="71"/>
      <c r="P16" s="71"/>
      <c r="Q16" s="71"/>
      <c r="R16" s="71"/>
      <c r="S16" s="71"/>
      <c r="T16" s="71"/>
      <c r="U16" s="71"/>
      <c r="V16" s="97"/>
      <c r="W16" s="72"/>
      <c r="X16" s="72"/>
      <c r="Y16" s="72"/>
      <c r="Z16" s="72"/>
      <c r="AA16" s="72"/>
      <c r="AB16" s="72"/>
      <c r="AC16" s="72"/>
      <c r="AD16" s="72"/>
    </row>
    <row r="17" spans="1:12" x14ac:dyDescent="0.25">
      <c r="A17" s="101" t="s">
        <v>62</v>
      </c>
      <c r="B17" s="102"/>
      <c r="C17" s="102"/>
      <c r="D17" s="102"/>
      <c r="E17" s="103"/>
      <c r="F17" s="104"/>
      <c r="G17" s="103"/>
      <c r="H17" s="103"/>
      <c r="I17" s="103"/>
      <c r="J17" s="103"/>
      <c r="K17" s="103"/>
      <c r="L17" s="88"/>
    </row>
    <row r="18" spans="1:12" x14ac:dyDescent="0.25">
      <c r="A18" s="102"/>
      <c r="B18" s="102"/>
      <c r="C18" s="102"/>
      <c r="D18" s="102"/>
      <c r="E18" s="103"/>
      <c r="F18" s="104"/>
      <c r="G18" s="103"/>
      <c r="H18" s="103"/>
      <c r="I18" s="103"/>
      <c r="J18" s="103"/>
      <c r="K18" s="103"/>
      <c r="L18" s="88"/>
    </row>
    <row r="19" spans="1:12" x14ac:dyDescent="0.25">
      <c r="A19" s="102" t="s">
        <v>63</v>
      </c>
      <c r="B19" s="102"/>
      <c r="C19" s="102"/>
      <c r="D19" s="102"/>
      <c r="E19" s="103"/>
      <c r="F19" s="104"/>
      <c r="G19" s="103"/>
      <c r="H19" s="103"/>
      <c r="I19" s="103"/>
      <c r="J19" s="103"/>
      <c r="K19" s="103"/>
      <c r="L19" s="88"/>
    </row>
    <row r="20" spans="1:12" x14ac:dyDescent="0.25">
      <c r="A20" s="101" t="s">
        <v>64</v>
      </c>
      <c r="B20" s="102"/>
      <c r="C20" s="102"/>
      <c r="D20" s="102"/>
      <c r="E20" s="103"/>
      <c r="F20" s="104"/>
      <c r="G20" s="103"/>
      <c r="H20" s="103"/>
      <c r="I20" s="103"/>
      <c r="J20" s="103"/>
      <c r="K20" s="103"/>
      <c r="L20" s="88"/>
    </row>
    <row r="21" spans="1:12" x14ac:dyDescent="0.25">
      <c r="A21" s="101" t="s">
        <v>84</v>
      </c>
      <c r="B21" s="102"/>
      <c r="C21" s="102"/>
      <c r="D21" s="102"/>
      <c r="E21" s="103"/>
      <c r="F21" s="104"/>
      <c r="G21" s="103"/>
      <c r="H21" s="103"/>
      <c r="I21" s="103"/>
      <c r="J21" s="103"/>
      <c r="K21" s="103"/>
      <c r="L21" s="88"/>
    </row>
    <row r="22" spans="1:12" x14ac:dyDescent="0.25">
      <c r="A22" s="105" t="s">
        <v>65</v>
      </c>
      <c r="B22" s="102"/>
      <c r="C22" s="102"/>
      <c r="D22" s="102"/>
      <c r="E22" s="103"/>
      <c r="F22" s="104"/>
      <c r="G22" s="103"/>
      <c r="H22" s="103"/>
      <c r="I22" s="103"/>
      <c r="J22" s="103"/>
      <c r="K22" s="103"/>
      <c r="L22" s="88"/>
    </row>
    <row r="23" spans="1:12" x14ac:dyDescent="0.25">
      <c r="A23" s="105" t="s">
        <v>66</v>
      </c>
      <c r="B23" s="102"/>
      <c r="C23" s="102"/>
      <c r="D23" s="102"/>
      <c r="E23" s="103"/>
      <c r="F23" s="104"/>
      <c r="G23" s="103"/>
      <c r="H23" s="103"/>
      <c r="I23" s="103"/>
      <c r="J23" s="103"/>
      <c r="K23" s="103"/>
      <c r="L23" s="88"/>
    </row>
    <row r="24" spans="1:12" x14ac:dyDescent="0.25">
      <c r="A24" s="102"/>
      <c r="B24" s="102"/>
      <c r="C24" s="102"/>
      <c r="D24" s="102"/>
      <c r="E24" s="103"/>
      <c r="F24" s="104"/>
      <c r="G24" s="103"/>
      <c r="H24" s="103"/>
      <c r="I24" s="103"/>
      <c r="J24" s="103"/>
      <c r="K24" s="103"/>
      <c r="L24" s="88"/>
    </row>
    <row r="25" spans="1:12" x14ac:dyDescent="0.25">
      <c r="A25" s="102" t="s">
        <v>67</v>
      </c>
      <c r="B25" s="102"/>
      <c r="C25" s="102"/>
      <c r="D25" s="102"/>
      <c r="E25" s="103"/>
      <c r="F25" s="104"/>
      <c r="G25" s="103"/>
      <c r="H25" s="103"/>
      <c r="I25" s="103"/>
      <c r="J25" s="103"/>
      <c r="K25" s="103"/>
      <c r="L25" s="88"/>
    </row>
    <row r="26" spans="1:12" x14ac:dyDescent="0.25">
      <c r="A26" s="102"/>
      <c r="B26" s="102"/>
      <c r="C26" s="102"/>
      <c r="D26" s="102"/>
      <c r="E26" s="103"/>
      <c r="F26" s="104"/>
      <c r="G26" s="103"/>
      <c r="H26" s="103"/>
      <c r="I26" s="103"/>
      <c r="J26" s="103"/>
      <c r="K26" s="103"/>
      <c r="L26" s="88"/>
    </row>
    <row r="27" spans="1:12" x14ac:dyDescent="0.25">
      <c r="A27" s="102" t="s">
        <v>68</v>
      </c>
      <c r="B27" s="102"/>
      <c r="C27" s="102"/>
      <c r="D27" s="102"/>
      <c r="E27" s="103"/>
      <c r="F27" s="104"/>
      <c r="G27" s="103"/>
      <c r="H27" s="103"/>
      <c r="I27" s="103"/>
      <c r="J27" s="103"/>
      <c r="K27" s="103"/>
    </row>
    <row r="28" spans="1:12" x14ac:dyDescent="0.25">
      <c r="A28" s="102"/>
      <c r="B28" s="102"/>
      <c r="C28" s="102"/>
      <c r="D28" s="102"/>
      <c r="E28" s="103"/>
      <c r="F28" s="104"/>
      <c r="G28" s="103"/>
      <c r="H28" s="103"/>
      <c r="I28" s="103"/>
      <c r="J28" s="103"/>
      <c r="K28" s="103"/>
    </row>
    <row r="29" spans="1:12" ht="66.75" customHeight="1" x14ac:dyDescent="0.25">
      <c r="A29" s="166" t="s">
        <v>85</v>
      </c>
      <c r="B29" s="166"/>
      <c r="C29" s="166"/>
      <c r="D29" s="166"/>
      <c r="E29" s="166"/>
      <c r="F29" s="166"/>
      <c r="G29" s="166"/>
      <c r="H29" s="166"/>
      <c r="I29" s="166"/>
      <c r="J29" s="166"/>
      <c r="K29" s="166"/>
    </row>
  </sheetData>
  <protectedRanges>
    <protectedRange sqref="K12:K15" name="Rozstęp4_1_2_1"/>
    <protectedRange sqref="I12:I15" name="Rozstęp3_1_2_1"/>
    <protectedRange sqref="E12:G15" name="Rozstęp2_1_2_1"/>
  </protectedRanges>
  <mergeCells count="11">
    <mergeCell ref="B8:D8"/>
    <mergeCell ref="E8:J8"/>
    <mergeCell ref="D10:G10"/>
    <mergeCell ref="A16:E16"/>
    <mergeCell ref="A29:K29"/>
    <mergeCell ref="B1:D1"/>
    <mergeCell ref="F1:K1"/>
    <mergeCell ref="F2:H2"/>
    <mergeCell ref="B3:D7"/>
    <mergeCell ref="E5:J6"/>
    <mergeCell ref="E7:J7"/>
  </mergeCells>
  <conditionalFormatting sqref="E5 L5:M6">
    <cfRule type="expression" dxfId="69" priority="2">
      <formula>$E$5="Nie składamy oferty w zakresie przedmiotowego zadania"</formula>
    </cfRule>
  </conditionalFormatting>
  <conditionalFormatting sqref="E7 L7:M7">
    <cfRule type="expression" dxfId="68"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0"/>
  <sheetViews>
    <sheetView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97</v>
      </c>
      <c r="D10" s="164" t="str">
        <f ca="1">VLOOKUP(C10,Oferta!J41:K170,2)</f>
        <v>Różne 11</v>
      </c>
      <c r="E10" s="164"/>
      <c r="F10" s="164"/>
      <c r="G10" s="164"/>
      <c r="H10" s="69">
        <f ca="1">SUMIF(F12:F1434,"Razem",H12:H1434)</f>
        <v>0</v>
      </c>
      <c r="I10" s="69"/>
      <c r="J10" s="69">
        <f ca="1">SUMIF(F12:F1434,"Razem",J12:J1434)</f>
        <v>0</v>
      </c>
      <c r="K10" s="69"/>
      <c r="L10" s="60">
        <f>SUM(L11:L1928)</f>
        <v>0</v>
      </c>
      <c r="M10" s="60">
        <f>COUNTIF(M12:M1928,0)</f>
        <v>0</v>
      </c>
      <c r="N10" s="60">
        <f>COUNTIF(N12:N1928,0)</f>
        <v>0</v>
      </c>
      <c r="O10" s="60">
        <f>COUNTIF(O12:O1928,0)</f>
        <v>0</v>
      </c>
      <c r="P10" s="60">
        <f>COUNTIF(P12:P1928,0)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SUM(M12:M1928)</f>
        <v>135</v>
      </c>
      <c r="N11" s="60">
        <f>SUM(N12:N1928)</f>
        <v>135</v>
      </c>
      <c r="O11" s="60">
        <f>SUM(O12:O1928)</f>
        <v>135</v>
      </c>
      <c r="P11" s="60">
        <f>SUM(P12:P1928)</f>
        <v>135</v>
      </c>
      <c r="Q11" s="60">
        <f>SUM(M11:P11)</f>
        <v>540</v>
      </c>
      <c r="R11" s="60">
        <f>SUM(R12:R1928)</f>
        <v>0</v>
      </c>
      <c r="S11" s="60">
        <f>SUM(S12:S1928)</f>
        <v>0</v>
      </c>
      <c r="T11" s="60">
        <f>SUM(T12:T1928)</f>
        <v>0</v>
      </c>
    </row>
    <row r="12" spans="1:30" s="73" customFormat="1" ht="14.25" x14ac:dyDescent="0.25">
      <c r="A12" s="89">
        <v>1</v>
      </c>
      <c r="B12" s="90" t="s">
        <v>1177</v>
      </c>
      <c r="C12" s="90" t="s">
        <v>476</v>
      </c>
      <c r="D12" s="90">
        <v>240</v>
      </c>
      <c r="E12" s="91"/>
      <c r="F12" s="92"/>
      <c r="G12" s="93"/>
      <c r="H12" s="94">
        <f t="shared" ref="H12:H66" si="0">ROUND(D12*G12,2)</f>
        <v>0</v>
      </c>
      <c r="I12" s="95"/>
      <c r="J12" s="94">
        <f t="shared" ref="J12:J66" si="1">ROUND(H12*(1+I12),2)</f>
        <v>0</v>
      </c>
      <c r="K12" s="94"/>
      <c r="L12" s="96">
        <f t="shared" ref="L12:L66" si="2">IF(LEN(H12)-IFERROR(SEARCH(",",H12,1),LEN(H12))&gt;2,1,0)</f>
        <v>0</v>
      </c>
      <c r="M12" s="71">
        <f t="shared" ref="M12:O27" si="3">IF(ISBLANK(E12),1,0)</f>
        <v>1</v>
      </c>
      <c r="N12" s="71">
        <f t="shared" si="3"/>
        <v>1</v>
      </c>
      <c r="O12" s="71">
        <f t="shared" si="3"/>
        <v>1</v>
      </c>
      <c r="P12" s="71">
        <f t="shared" ref="P12:P66" si="4">IF(ISBLANK(I12),1,0)</f>
        <v>1</v>
      </c>
      <c r="Q12" s="71"/>
      <c r="R12" s="71">
        <f t="shared" ref="R12:R66" si="5">IF(ISNUMBER(H12),0,1)</f>
        <v>0</v>
      </c>
      <c r="S12" s="71">
        <f t="shared" ref="S12:S66" si="6">IF(I12=0.08,0,IF(I12=0.23,0,IF(I12=0.05,0,IF(I12=0,0,1))))</f>
        <v>0</v>
      </c>
      <c r="T12" s="70">
        <f t="shared" ref="T12:T66" si="7">IF(ISERROR(IF(LEN(G12)-FIND(",",G12)&gt;4,1,0)),0,IF(LEN(G12)-FIND(",",G12)&gt;4,1,0))</f>
        <v>0</v>
      </c>
      <c r="U12" s="71"/>
      <c r="V12" s="97"/>
      <c r="W12" s="72"/>
      <c r="X12" s="72"/>
      <c r="Y12" s="72"/>
      <c r="Z12" s="72"/>
      <c r="AA12" s="72"/>
      <c r="AB12" s="72"/>
      <c r="AC12" s="72"/>
      <c r="AD12" s="72"/>
    </row>
    <row r="13" spans="1:30" s="73" customFormat="1" ht="14.25" x14ac:dyDescent="0.25">
      <c r="A13" s="89">
        <v>2</v>
      </c>
      <c r="B13" s="90" t="s">
        <v>1178</v>
      </c>
      <c r="C13" s="90" t="s">
        <v>476</v>
      </c>
      <c r="D13" s="90">
        <v>18000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1179</v>
      </c>
      <c r="C14" s="90" t="s">
        <v>476</v>
      </c>
      <c r="D14" s="90">
        <v>900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1180</v>
      </c>
      <c r="C15" s="90" t="s">
        <v>476</v>
      </c>
      <c r="D15" s="90">
        <v>51000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1181</v>
      </c>
      <c r="C16" s="90" t="s">
        <v>476</v>
      </c>
      <c r="D16" s="90">
        <v>17700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1182</v>
      </c>
      <c r="C17" s="90" t="s">
        <v>505</v>
      </c>
      <c r="D17" s="90">
        <v>60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1183</v>
      </c>
      <c r="C18" s="90" t="s">
        <v>476</v>
      </c>
      <c r="D18" s="90">
        <v>200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1184</v>
      </c>
      <c r="C19" s="90" t="s">
        <v>476</v>
      </c>
      <c r="D19" s="90">
        <v>250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1185</v>
      </c>
      <c r="C20" s="90" t="s">
        <v>476</v>
      </c>
      <c r="D20" s="90">
        <v>420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4.25" x14ac:dyDescent="0.25">
      <c r="A21" s="89">
        <v>10</v>
      </c>
      <c r="B21" s="90" t="s">
        <v>1186</v>
      </c>
      <c r="C21" s="90" t="s">
        <v>476</v>
      </c>
      <c r="D21" s="90">
        <v>1000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4.25" x14ac:dyDescent="0.25">
      <c r="A22" s="89">
        <v>11</v>
      </c>
      <c r="B22" s="90" t="s">
        <v>1187</v>
      </c>
      <c r="C22" s="90" t="s">
        <v>476</v>
      </c>
      <c r="D22" s="90">
        <v>18000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14.25" x14ac:dyDescent="0.25">
      <c r="A23" s="89">
        <v>12</v>
      </c>
      <c r="B23" s="90" t="s">
        <v>1188</v>
      </c>
      <c r="C23" s="90" t="s">
        <v>476</v>
      </c>
      <c r="D23" s="90">
        <v>140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14.25" x14ac:dyDescent="0.25">
      <c r="A24" s="89">
        <v>13</v>
      </c>
      <c r="B24" s="90" t="s">
        <v>1189</v>
      </c>
      <c r="C24" s="90" t="s">
        <v>476</v>
      </c>
      <c r="D24" s="90">
        <v>45000</v>
      </c>
      <c r="E24" s="91"/>
      <c r="F24" s="92"/>
      <c r="G24" s="93"/>
      <c r="H24" s="94">
        <f t="shared" si="0"/>
        <v>0</v>
      </c>
      <c r="I24" s="95"/>
      <c r="J24" s="94">
        <f t="shared" si="1"/>
        <v>0</v>
      </c>
      <c r="K24" s="94"/>
      <c r="L24" s="96">
        <f t="shared" si="2"/>
        <v>0</v>
      </c>
      <c r="M24" s="71">
        <f t="shared" si="3"/>
        <v>1</v>
      </c>
      <c r="N24" s="71">
        <f t="shared" si="3"/>
        <v>1</v>
      </c>
      <c r="O24" s="71">
        <f t="shared" si="3"/>
        <v>1</v>
      </c>
      <c r="P24" s="71">
        <f t="shared" si="4"/>
        <v>1</v>
      </c>
      <c r="Q24" s="71"/>
      <c r="R24" s="71">
        <f t="shared" si="5"/>
        <v>0</v>
      </c>
      <c r="S24" s="71">
        <f t="shared" si="6"/>
        <v>0</v>
      </c>
      <c r="T24" s="70">
        <f t="shared" si="7"/>
        <v>0</v>
      </c>
      <c r="U24" s="71"/>
      <c r="V24" s="97"/>
      <c r="W24" s="72"/>
      <c r="X24" s="72"/>
      <c r="Y24" s="72"/>
      <c r="Z24" s="72"/>
      <c r="AA24" s="72"/>
      <c r="AB24" s="72"/>
      <c r="AC24" s="72"/>
      <c r="AD24" s="72"/>
    </row>
    <row r="25" spans="1:30" s="73" customFormat="1" ht="14.25" x14ac:dyDescent="0.25">
      <c r="A25" s="89">
        <v>14</v>
      </c>
      <c r="B25" s="90" t="s">
        <v>1190</v>
      </c>
      <c r="C25" s="90" t="s">
        <v>476</v>
      </c>
      <c r="D25" s="90">
        <v>6000</v>
      </c>
      <c r="E25" s="91"/>
      <c r="F25" s="92"/>
      <c r="G25" s="93"/>
      <c r="H25" s="94">
        <f t="shared" si="0"/>
        <v>0</v>
      </c>
      <c r="I25" s="95"/>
      <c r="J25" s="94">
        <f t="shared" si="1"/>
        <v>0</v>
      </c>
      <c r="K25" s="94"/>
      <c r="L25" s="96">
        <f t="shared" si="2"/>
        <v>0</v>
      </c>
      <c r="M25" s="71">
        <f t="shared" si="3"/>
        <v>1</v>
      </c>
      <c r="N25" s="71">
        <f t="shared" si="3"/>
        <v>1</v>
      </c>
      <c r="O25" s="71">
        <f t="shared" si="3"/>
        <v>1</v>
      </c>
      <c r="P25" s="71">
        <f t="shared" si="4"/>
        <v>1</v>
      </c>
      <c r="Q25" s="71"/>
      <c r="R25" s="71">
        <f t="shared" si="5"/>
        <v>0</v>
      </c>
      <c r="S25" s="71">
        <f t="shared" si="6"/>
        <v>0</v>
      </c>
      <c r="T25" s="70">
        <f t="shared" si="7"/>
        <v>0</v>
      </c>
      <c r="U25" s="71"/>
      <c r="V25" s="97"/>
      <c r="W25" s="72"/>
      <c r="X25" s="72"/>
      <c r="Y25" s="72"/>
      <c r="Z25" s="72"/>
      <c r="AA25" s="72"/>
      <c r="AB25" s="72"/>
      <c r="AC25" s="72"/>
      <c r="AD25" s="72"/>
    </row>
    <row r="26" spans="1:30" s="73" customFormat="1" ht="28.5" x14ac:dyDescent="0.25">
      <c r="A26" s="89">
        <v>15</v>
      </c>
      <c r="B26" s="90" t="s">
        <v>1191</v>
      </c>
      <c r="C26" s="90" t="s">
        <v>476</v>
      </c>
      <c r="D26" s="90">
        <v>16000</v>
      </c>
      <c r="E26" s="91"/>
      <c r="F26" s="92"/>
      <c r="G26" s="93"/>
      <c r="H26" s="94">
        <f t="shared" si="0"/>
        <v>0</v>
      </c>
      <c r="I26" s="95"/>
      <c r="J26" s="94">
        <f t="shared" si="1"/>
        <v>0</v>
      </c>
      <c r="K26" s="94"/>
      <c r="L26" s="96">
        <f t="shared" si="2"/>
        <v>0</v>
      </c>
      <c r="M26" s="71">
        <f t="shared" si="3"/>
        <v>1</v>
      </c>
      <c r="N26" s="71">
        <f t="shared" si="3"/>
        <v>1</v>
      </c>
      <c r="O26" s="71">
        <f t="shared" si="3"/>
        <v>1</v>
      </c>
      <c r="P26" s="71">
        <f t="shared" si="4"/>
        <v>1</v>
      </c>
      <c r="Q26" s="71"/>
      <c r="R26" s="71">
        <f t="shared" si="5"/>
        <v>0</v>
      </c>
      <c r="S26" s="71">
        <f t="shared" si="6"/>
        <v>0</v>
      </c>
      <c r="T26" s="70">
        <f t="shared" si="7"/>
        <v>0</v>
      </c>
      <c r="U26" s="71"/>
      <c r="V26" s="97"/>
      <c r="W26" s="72"/>
      <c r="X26" s="72"/>
      <c r="Y26" s="72"/>
      <c r="Z26" s="72"/>
      <c r="AA26" s="72"/>
      <c r="AB26" s="72"/>
      <c r="AC26" s="72"/>
      <c r="AD26" s="72"/>
    </row>
    <row r="27" spans="1:30" s="73" customFormat="1" ht="14.25" x14ac:dyDescent="0.25">
      <c r="A27" s="89">
        <v>16</v>
      </c>
      <c r="B27" s="90" t="s">
        <v>1192</v>
      </c>
      <c r="C27" s="90" t="s">
        <v>476</v>
      </c>
      <c r="D27" s="90">
        <v>300</v>
      </c>
      <c r="E27" s="91"/>
      <c r="F27" s="92"/>
      <c r="G27" s="93"/>
      <c r="H27" s="94">
        <f t="shared" si="0"/>
        <v>0</v>
      </c>
      <c r="I27" s="95"/>
      <c r="J27" s="94">
        <f t="shared" si="1"/>
        <v>0</v>
      </c>
      <c r="K27" s="94"/>
      <c r="L27" s="96">
        <f t="shared" si="2"/>
        <v>0</v>
      </c>
      <c r="M27" s="71">
        <f t="shared" si="3"/>
        <v>1</v>
      </c>
      <c r="N27" s="71">
        <f t="shared" si="3"/>
        <v>1</v>
      </c>
      <c r="O27" s="71">
        <f t="shared" si="3"/>
        <v>1</v>
      </c>
      <c r="P27" s="71">
        <f t="shared" si="4"/>
        <v>1</v>
      </c>
      <c r="Q27" s="71"/>
      <c r="R27" s="71">
        <f t="shared" si="5"/>
        <v>0</v>
      </c>
      <c r="S27" s="71">
        <f t="shared" si="6"/>
        <v>0</v>
      </c>
      <c r="T27" s="70">
        <f t="shared" si="7"/>
        <v>0</v>
      </c>
      <c r="U27" s="71"/>
      <c r="V27" s="97"/>
      <c r="W27" s="72"/>
      <c r="X27" s="72"/>
      <c r="Y27" s="72"/>
      <c r="Z27" s="72"/>
      <c r="AA27" s="72"/>
      <c r="AB27" s="72"/>
      <c r="AC27" s="72"/>
      <c r="AD27" s="72"/>
    </row>
    <row r="28" spans="1:30" s="73" customFormat="1" ht="14.25" x14ac:dyDescent="0.25">
      <c r="A28" s="89">
        <v>17</v>
      </c>
      <c r="B28" s="90" t="s">
        <v>1193</v>
      </c>
      <c r="C28" s="90" t="s">
        <v>505</v>
      </c>
      <c r="D28" s="90">
        <v>100</v>
      </c>
      <c r="E28" s="91"/>
      <c r="F28" s="92"/>
      <c r="G28" s="93"/>
      <c r="H28" s="94">
        <f t="shared" si="0"/>
        <v>0</v>
      </c>
      <c r="I28" s="95"/>
      <c r="J28" s="94">
        <f t="shared" si="1"/>
        <v>0</v>
      </c>
      <c r="K28" s="94"/>
      <c r="L28" s="96">
        <f t="shared" si="2"/>
        <v>0</v>
      </c>
      <c r="M28" s="71">
        <f t="shared" ref="M28:O45" si="8">IF(ISBLANK(E28),1,0)</f>
        <v>1</v>
      </c>
      <c r="N28" s="71">
        <f t="shared" si="8"/>
        <v>1</v>
      </c>
      <c r="O28" s="71">
        <f t="shared" si="8"/>
        <v>1</v>
      </c>
      <c r="P28" s="71">
        <f t="shared" si="4"/>
        <v>1</v>
      </c>
      <c r="Q28" s="71"/>
      <c r="R28" s="71">
        <f t="shared" si="5"/>
        <v>0</v>
      </c>
      <c r="S28" s="71">
        <f t="shared" si="6"/>
        <v>0</v>
      </c>
      <c r="T28" s="70">
        <f t="shared" si="7"/>
        <v>0</v>
      </c>
      <c r="U28" s="71"/>
      <c r="V28" s="97"/>
      <c r="W28" s="72"/>
      <c r="X28" s="72"/>
      <c r="Y28" s="72"/>
      <c r="Z28" s="72"/>
      <c r="AA28" s="72"/>
      <c r="AB28" s="72"/>
      <c r="AC28" s="72"/>
      <c r="AD28" s="72"/>
    </row>
    <row r="29" spans="1:30" s="73" customFormat="1" ht="14.25" x14ac:dyDescent="0.25">
      <c r="A29" s="89">
        <v>18</v>
      </c>
      <c r="B29" s="90" t="s">
        <v>1194</v>
      </c>
      <c r="C29" s="90" t="s">
        <v>476</v>
      </c>
      <c r="D29" s="90">
        <v>900</v>
      </c>
      <c r="E29" s="91"/>
      <c r="F29" s="92"/>
      <c r="G29" s="93"/>
      <c r="H29" s="94">
        <f t="shared" si="0"/>
        <v>0</v>
      </c>
      <c r="I29" s="95"/>
      <c r="J29" s="94">
        <f t="shared" si="1"/>
        <v>0</v>
      </c>
      <c r="K29" s="94"/>
      <c r="L29" s="96">
        <f t="shared" si="2"/>
        <v>0</v>
      </c>
      <c r="M29" s="71">
        <f t="shared" si="8"/>
        <v>1</v>
      </c>
      <c r="N29" s="71">
        <f t="shared" si="8"/>
        <v>1</v>
      </c>
      <c r="O29" s="71">
        <f t="shared" si="8"/>
        <v>1</v>
      </c>
      <c r="P29" s="71">
        <f t="shared" si="4"/>
        <v>1</v>
      </c>
      <c r="Q29" s="71"/>
      <c r="R29" s="71">
        <f t="shared" si="5"/>
        <v>0</v>
      </c>
      <c r="S29" s="71">
        <f t="shared" si="6"/>
        <v>0</v>
      </c>
      <c r="T29" s="70">
        <f t="shared" si="7"/>
        <v>0</v>
      </c>
      <c r="U29" s="71"/>
      <c r="V29" s="97"/>
      <c r="W29" s="72"/>
      <c r="X29" s="72"/>
      <c r="Y29" s="72"/>
      <c r="Z29" s="72"/>
      <c r="AA29" s="72"/>
      <c r="AB29" s="72"/>
      <c r="AC29" s="72"/>
      <c r="AD29" s="72"/>
    </row>
    <row r="30" spans="1:30" s="73" customFormat="1" ht="14.25" x14ac:dyDescent="0.25">
      <c r="A30" s="89">
        <v>19</v>
      </c>
      <c r="B30" s="90" t="s">
        <v>1195</v>
      </c>
      <c r="C30" s="90" t="s">
        <v>476</v>
      </c>
      <c r="D30" s="90">
        <v>1800</v>
      </c>
      <c r="E30" s="91"/>
      <c r="F30" s="92"/>
      <c r="G30" s="93"/>
      <c r="H30" s="94">
        <f t="shared" si="0"/>
        <v>0</v>
      </c>
      <c r="I30" s="95"/>
      <c r="J30" s="94">
        <f t="shared" si="1"/>
        <v>0</v>
      </c>
      <c r="K30" s="94"/>
      <c r="L30" s="96">
        <f t="shared" si="2"/>
        <v>0</v>
      </c>
      <c r="M30" s="71">
        <f t="shared" si="8"/>
        <v>1</v>
      </c>
      <c r="N30" s="71">
        <f t="shared" si="8"/>
        <v>1</v>
      </c>
      <c r="O30" s="71">
        <f t="shared" si="8"/>
        <v>1</v>
      </c>
      <c r="P30" s="71">
        <f t="shared" si="4"/>
        <v>1</v>
      </c>
      <c r="Q30" s="71"/>
      <c r="R30" s="71">
        <f t="shared" si="5"/>
        <v>0</v>
      </c>
      <c r="S30" s="71">
        <f t="shared" si="6"/>
        <v>0</v>
      </c>
      <c r="T30" s="70">
        <f t="shared" si="7"/>
        <v>0</v>
      </c>
      <c r="U30" s="71"/>
      <c r="V30" s="97"/>
      <c r="W30" s="72"/>
      <c r="X30" s="72"/>
      <c r="Y30" s="72"/>
      <c r="Z30" s="72"/>
      <c r="AA30" s="72"/>
      <c r="AB30" s="72"/>
      <c r="AC30" s="72"/>
      <c r="AD30" s="72"/>
    </row>
    <row r="31" spans="1:30" s="73" customFormat="1" ht="28.5" x14ac:dyDescent="0.25">
      <c r="A31" s="89">
        <v>20</v>
      </c>
      <c r="B31" s="90" t="s">
        <v>1196</v>
      </c>
      <c r="C31" s="90" t="s">
        <v>476</v>
      </c>
      <c r="D31" s="90">
        <v>40</v>
      </c>
      <c r="E31" s="91"/>
      <c r="F31" s="92"/>
      <c r="G31" s="93"/>
      <c r="H31" s="94">
        <f t="shared" si="0"/>
        <v>0</v>
      </c>
      <c r="I31" s="95"/>
      <c r="J31" s="94">
        <f t="shared" si="1"/>
        <v>0</v>
      </c>
      <c r="K31" s="94"/>
      <c r="L31" s="96">
        <f t="shared" si="2"/>
        <v>0</v>
      </c>
      <c r="M31" s="71">
        <f t="shared" si="8"/>
        <v>1</v>
      </c>
      <c r="N31" s="71">
        <f t="shared" si="8"/>
        <v>1</v>
      </c>
      <c r="O31" s="71">
        <f t="shared" si="8"/>
        <v>1</v>
      </c>
      <c r="P31" s="71">
        <f t="shared" si="4"/>
        <v>1</v>
      </c>
      <c r="Q31" s="71"/>
      <c r="R31" s="71">
        <f t="shared" si="5"/>
        <v>0</v>
      </c>
      <c r="S31" s="71">
        <f t="shared" si="6"/>
        <v>0</v>
      </c>
      <c r="T31" s="70">
        <f t="shared" si="7"/>
        <v>0</v>
      </c>
      <c r="U31" s="71"/>
      <c r="V31" s="97"/>
      <c r="W31" s="72"/>
      <c r="X31" s="72"/>
      <c r="Y31" s="72"/>
      <c r="Z31" s="72"/>
      <c r="AA31" s="72"/>
      <c r="AB31" s="72"/>
      <c r="AC31" s="72"/>
      <c r="AD31" s="72"/>
    </row>
    <row r="32" spans="1:30" s="73" customFormat="1" ht="28.5" x14ac:dyDescent="0.25">
      <c r="A32" s="89">
        <v>21</v>
      </c>
      <c r="B32" s="90" t="s">
        <v>1197</v>
      </c>
      <c r="C32" s="90" t="s">
        <v>476</v>
      </c>
      <c r="D32" s="90">
        <v>15</v>
      </c>
      <c r="E32" s="91"/>
      <c r="F32" s="92"/>
      <c r="G32" s="93"/>
      <c r="H32" s="94">
        <f t="shared" si="0"/>
        <v>0</v>
      </c>
      <c r="I32" s="95"/>
      <c r="J32" s="94">
        <f t="shared" si="1"/>
        <v>0</v>
      </c>
      <c r="K32" s="94"/>
      <c r="L32" s="96">
        <f t="shared" si="2"/>
        <v>0</v>
      </c>
      <c r="M32" s="71">
        <f t="shared" si="8"/>
        <v>1</v>
      </c>
      <c r="N32" s="71">
        <f t="shared" si="8"/>
        <v>1</v>
      </c>
      <c r="O32" s="71">
        <f t="shared" si="8"/>
        <v>1</v>
      </c>
      <c r="P32" s="71">
        <f t="shared" si="4"/>
        <v>1</v>
      </c>
      <c r="Q32" s="71"/>
      <c r="R32" s="71">
        <f t="shared" si="5"/>
        <v>0</v>
      </c>
      <c r="S32" s="71">
        <f t="shared" si="6"/>
        <v>0</v>
      </c>
      <c r="T32" s="70">
        <f t="shared" si="7"/>
        <v>0</v>
      </c>
      <c r="U32" s="71"/>
      <c r="V32" s="97"/>
      <c r="W32" s="72"/>
      <c r="X32" s="72"/>
      <c r="Y32" s="72"/>
      <c r="Z32" s="72"/>
      <c r="AA32" s="72"/>
      <c r="AB32" s="72"/>
      <c r="AC32" s="72"/>
      <c r="AD32" s="72"/>
    </row>
    <row r="33" spans="1:30" s="73" customFormat="1" ht="14.25" x14ac:dyDescent="0.25">
      <c r="A33" s="89">
        <v>22</v>
      </c>
      <c r="B33" s="90" t="s">
        <v>1198</v>
      </c>
      <c r="C33" s="90" t="s">
        <v>505</v>
      </c>
      <c r="D33" s="90">
        <v>100</v>
      </c>
      <c r="E33" s="91"/>
      <c r="F33" s="92"/>
      <c r="G33" s="93"/>
      <c r="H33" s="94">
        <f t="shared" si="0"/>
        <v>0</v>
      </c>
      <c r="I33" s="95"/>
      <c r="J33" s="94">
        <f t="shared" si="1"/>
        <v>0</v>
      </c>
      <c r="K33" s="94"/>
      <c r="L33" s="96">
        <f t="shared" si="2"/>
        <v>0</v>
      </c>
      <c r="M33" s="71">
        <f t="shared" si="8"/>
        <v>1</v>
      </c>
      <c r="N33" s="71">
        <f t="shared" si="8"/>
        <v>1</v>
      </c>
      <c r="O33" s="71">
        <f t="shared" si="8"/>
        <v>1</v>
      </c>
      <c r="P33" s="71">
        <f t="shared" si="4"/>
        <v>1</v>
      </c>
      <c r="Q33" s="71"/>
      <c r="R33" s="71">
        <f t="shared" si="5"/>
        <v>0</v>
      </c>
      <c r="S33" s="71">
        <f t="shared" si="6"/>
        <v>0</v>
      </c>
      <c r="T33" s="70">
        <f t="shared" si="7"/>
        <v>0</v>
      </c>
      <c r="U33" s="71"/>
      <c r="V33" s="97"/>
      <c r="W33" s="72"/>
      <c r="X33" s="72"/>
      <c r="Y33" s="72"/>
      <c r="Z33" s="72"/>
      <c r="AA33" s="72"/>
      <c r="AB33" s="72"/>
      <c r="AC33" s="72"/>
      <c r="AD33" s="72"/>
    </row>
    <row r="34" spans="1:30" s="73" customFormat="1" ht="14.25" x14ac:dyDescent="0.25">
      <c r="A34" s="89">
        <v>23</v>
      </c>
      <c r="B34" s="90" t="s">
        <v>1199</v>
      </c>
      <c r="C34" s="90" t="s">
        <v>476</v>
      </c>
      <c r="D34" s="90">
        <v>1600</v>
      </c>
      <c r="E34" s="91"/>
      <c r="F34" s="92"/>
      <c r="G34" s="93"/>
      <c r="H34" s="94">
        <f t="shared" si="0"/>
        <v>0</v>
      </c>
      <c r="I34" s="95"/>
      <c r="J34" s="94">
        <f t="shared" si="1"/>
        <v>0</v>
      </c>
      <c r="K34" s="94"/>
      <c r="L34" s="96">
        <f t="shared" si="2"/>
        <v>0</v>
      </c>
      <c r="M34" s="71">
        <f t="shared" si="8"/>
        <v>1</v>
      </c>
      <c r="N34" s="71">
        <f t="shared" si="8"/>
        <v>1</v>
      </c>
      <c r="O34" s="71">
        <f t="shared" si="8"/>
        <v>1</v>
      </c>
      <c r="P34" s="71">
        <f t="shared" si="4"/>
        <v>1</v>
      </c>
      <c r="Q34" s="71"/>
      <c r="R34" s="71">
        <f t="shared" si="5"/>
        <v>0</v>
      </c>
      <c r="S34" s="71">
        <f t="shared" si="6"/>
        <v>0</v>
      </c>
      <c r="T34" s="70">
        <f t="shared" si="7"/>
        <v>0</v>
      </c>
      <c r="U34" s="71"/>
      <c r="V34" s="97"/>
      <c r="W34" s="72"/>
      <c r="X34" s="72"/>
      <c r="Y34" s="72"/>
      <c r="Z34" s="72"/>
      <c r="AA34" s="72"/>
      <c r="AB34" s="72"/>
      <c r="AC34" s="72"/>
      <c r="AD34" s="72"/>
    </row>
    <row r="35" spans="1:30" s="73" customFormat="1" ht="28.5" x14ac:dyDescent="0.25">
      <c r="A35" s="89">
        <v>24</v>
      </c>
      <c r="B35" s="90" t="s">
        <v>1200</v>
      </c>
      <c r="C35" s="90" t="s">
        <v>476</v>
      </c>
      <c r="D35" s="90">
        <v>600</v>
      </c>
      <c r="E35" s="91"/>
      <c r="F35" s="92"/>
      <c r="G35" s="93"/>
      <c r="H35" s="94">
        <f t="shared" si="0"/>
        <v>0</v>
      </c>
      <c r="I35" s="95"/>
      <c r="J35" s="94">
        <f t="shared" si="1"/>
        <v>0</v>
      </c>
      <c r="K35" s="94"/>
      <c r="L35" s="96">
        <f t="shared" si="2"/>
        <v>0</v>
      </c>
      <c r="M35" s="71">
        <f t="shared" si="8"/>
        <v>1</v>
      </c>
      <c r="N35" s="71">
        <f t="shared" si="8"/>
        <v>1</v>
      </c>
      <c r="O35" s="71">
        <f t="shared" si="8"/>
        <v>1</v>
      </c>
      <c r="P35" s="71">
        <f t="shared" si="4"/>
        <v>1</v>
      </c>
      <c r="Q35" s="71"/>
      <c r="R35" s="71">
        <f t="shared" si="5"/>
        <v>0</v>
      </c>
      <c r="S35" s="71">
        <f t="shared" si="6"/>
        <v>0</v>
      </c>
      <c r="T35" s="70">
        <f t="shared" si="7"/>
        <v>0</v>
      </c>
      <c r="U35" s="71"/>
      <c r="V35" s="97"/>
      <c r="W35" s="72"/>
      <c r="X35" s="72"/>
      <c r="Y35" s="72"/>
      <c r="Z35" s="72"/>
      <c r="AA35" s="72"/>
      <c r="AB35" s="72"/>
      <c r="AC35" s="72"/>
      <c r="AD35" s="72"/>
    </row>
    <row r="36" spans="1:30" s="73" customFormat="1" ht="28.5" x14ac:dyDescent="0.25">
      <c r="A36" s="89">
        <v>25</v>
      </c>
      <c r="B36" s="90" t="s">
        <v>1200</v>
      </c>
      <c r="C36" s="90" t="s">
        <v>476</v>
      </c>
      <c r="D36" s="90">
        <v>600</v>
      </c>
      <c r="E36" s="91"/>
      <c r="F36" s="92"/>
      <c r="G36" s="93"/>
      <c r="H36" s="94">
        <f t="shared" si="0"/>
        <v>0</v>
      </c>
      <c r="I36" s="95"/>
      <c r="J36" s="94">
        <f t="shared" si="1"/>
        <v>0</v>
      </c>
      <c r="K36" s="94"/>
      <c r="L36" s="96">
        <f t="shared" si="2"/>
        <v>0</v>
      </c>
      <c r="M36" s="71">
        <f t="shared" si="8"/>
        <v>1</v>
      </c>
      <c r="N36" s="71">
        <f t="shared" si="8"/>
        <v>1</v>
      </c>
      <c r="O36" s="71">
        <f t="shared" si="8"/>
        <v>1</v>
      </c>
      <c r="P36" s="71">
        <f t="shared" si="4"/>
        <v>1</v>
      </c>
      <c r="Q36" s="71"/>
      <c r="R36" s="71">
        <f t="shared" si="5"/>
        <v>0</v>
      </c>
      <c r="S36" s="71">
        <f t="shared" si="6"/>
        <v>0</v>
      </c>
      <c r="T36" s="70">
        <f t="shared" si="7"/>
        <v>0</v>
      </c>
      <c r="U36" s="71"/>
      <c r="V36" s="97"/>
      <c r="W36" s="72"/>
      <c r="X36" s="72"/>
      <c r="Y36" s="72"/>
      <c r="Z36" s="72"/>
      <c r="AA36" s="72"/>
      <c r="AB36" s="72"/>
      <c r="AC36" s="72"/>
      <c r="AD36" s="72"/>
    </row>
    <row r="37" spans="1:30" s="73" customFormat="1" ht="14.25" x14ac:dyDescent="0.25">
      <c r="A37" s="89">
        <v>26</v>
      </c>
      <c r="B37" s="90" t="s">
        <v>1201</v>
      </c>
      <c r="C37" s="90" t="s">
        <v>476</v>
      </c>
      <c r="D37" s="90">
        <v>9000</v>
      </c>
      <c r="E37" s="91"/>
      <c r="F37" s="92"/>
      <c r="G37" s="93"/>
      <c r="H37" s="94">
        <f t="shared" si="0"/>
        <v>0</v>
      </c>
      <c r="I37" s="95"/>
      <c r="J37" s="94">
        <f t="shared" si="1"/>
        <v>0</v>
      </c>
      <c r="K37" s="94"/>
      <c r="L37" s="96">
        <f t="shared" si="2"/>
        <v>0</v>
      </c>
      <c r="M37" s="71">
        <f t="shared" si="8"/>
        <v>1</v>
      </c>
      <c r="N37" s="71">
        <f t="shared" si="8"/>
        <v>1</v>
      </c>
      <c r="O37" s="71">
        <f t="shared" si="8"/>
        <v>1</v>
      </c>
      <c r="P37" s="71">
        <f t="shared" si="4"/>
        <v>1</v>
      </c>
      <c r="Q37" s="71"/>
      <c r="R37" s="71">
        <f t="shared" si="5"/>
        <v>0</v>
      </c>
      <c r="S37" s="71">
        <f t="shared" si="6"/>
        <v>0</v>
      </c>
      <c r="T37" s="70">
        <f t="shared" si="7"/>
        <v>0</v>
      </c>
      <c r="U37" s="71"/>
      <c r="V37" s="97"/>
      <c r="W37" s="72"/>
      <c r="X37" s="72"/>
      <c r="Y37" s="72"/>
      <c r="Z37" s="72"/>
      <c r="AA37" s="72"/>
      <c r="AB37" s="72"/>
      <c r="AC37" s="72"/>
      <c r="AD37" s="72"/>
    </row>
    <row r="38" spans="1:30" s="73" customFormat="1" ht="14.25" x14ac:dyDescent="0.25">
      <c r="A38" s="89">
        <v>27</v>
      </c>
      <c r="B38" s="90" t="s">
        <v>1202</v>
      </c>
      <c r="C38" s="90" t="s">
        <v>476</v>
      </c>
      <c r="D38" s="90">
        <v>200</v>
      </c>
      <c r="E38" s="91"/>
      <c r="F38" s="92"/>
      <c r="G38" s="93"/>
      <c r="H38" s="94">
        <f t="shared" si="0"/>
        <v>0</v>
      </c>
      <c r="I38" s="95"/>
      <c r="J38" s="94">
        <f t="shared" si="1"/>
        <v>0</v>
      </c>
      <c r="K38" s="94"/>
      <c r="L38" s="96">
        <f t="shared" si="2"/>
        <v>0</v>
      </c>
      <c r="M38" s="71">
        <f t="shared" si="8"/>
        <v>1</v>
      </c>
      <c r="N38" s="71">
        <f t="shared" si="8"/>
        <v>1</v>
      </c>
      <c r="O38" s="71">
        <f t="shared" si="8"/>
        <v>1</v>
      </c>
      <c r="P38" s="71">
        <f t="shared" si="4"/>
        <v>1</v>
      </c>
      <c r="Q38" s="71"/>
      <c r="R38" s="71">
        <f t="shared" si="5"/>
        <v>0</v>
      </c>
      <c r="S38" s="71">
        <f t="shared" si="6"/>
        <v>0</v>
      </c>
      <c r="T38" s="70">
        <f t="shared" si="7"/>
        <v>0</v>
      </c>
      <c r="U38" s="71"/>
      <c r="V38" s="97"/>
      <c r="W38" s="72"/>
      <c r="X38" s="72"/>
      <c r="Y38" s="72"/>
      <c r="Z38" s="72"/>
      <c r="AA38" s="72"/>
      <c r="AB38" s="72"/>
      <c r="AC38" s="72"/>
      <c r="AD38" s="72"/>
    </row>
    <row r="39" spans="1:30" s="73" customFormat="1" ht="14.25" x14ac:dyDescent="0.25">
      <c r="A39" s="89">
        <v>28</v>
      </c>
      <c r="B39" s="90" t="s">
        <v>1203</v>
      </c>
      <c r="C39" s="90" t="s">
        <v>476</v>
      </c>
      <c r="D39" s="90">
        <v>1200</v>
      </c>
      <c r="E39" s="91"/>
      <c r="F39" s="92"/>
      <c r="G39" s="93"/>
      <c r="H39" s="94">
        <f t="shared" si="0"/>
        <v>0</v>
      </c>
      <c r="I39" s="95"/>
      <c r="J39" s="94">
        <f t="shared" si="1"/>
        <v>0</v>
      </c>
      <c r="K39" s="94"/>
      <c r="L39" s="96">
        <f t="shared" si="2"/>
        <v>0</v>
      </c>
      <c r="M39" s="71">
        <f t="shared" si="8"/>
        <v>1</v>
      </c>
      <c r="N39" s="71">
        <f t="shared" si="8"/>
        <v>1</v>
      </c>
      <c r="O39" s="71">
        <f t="shared" si="8"/>
        <v>1</v>
      </c>
      <c r="P39" s="71">
        <f t="shared" si="4"/>
        <v>1</v>
      </c>
      <c r="Q39" s="71"/>
      <c r="R39" s="71">
        <f t="shared" si="5"/>
        <v>0</v>
      </c>
      <c r="S39" s="71">
        <f t="shared" si="6"/>
        <v>0</v>
      </c>
      <c r="T39" s="70">
        <f t="shared" si="7"/>
        <v>0</v>
      </c>
      <c r="U39" s="71"/>
      <c r="V39" s="97"/>
      <c r="W39" s="72"/>
      <c r="X39" s="72"/>
      <c r="Y39" s="72"/>
      <c r="Z39" s="72"/>
      <c r="AA39" s="72"/>
      <c r="AB39" s="72"/>
      <c r="AC39" s="72"/>
      <c r="AD39" s="72"/>
    </row>
    <row r="40" spans="1:30" s="73" customFormat="1" ht="14.25" x14ac:dyDescent="0.25">
      <c r="A40" s="89">
        <v>29</v>
      </c>
      <c r="B40" s="90" t="s">
        <v>1204</v>
      </c>
      <c r="C40" s="90" t="s">
        <v>476</v>
      </c>
      <c r="D40" s="90">
        <v>600</v>
      </c>
      <c r="E40" s="91"/>
      <c r="F40" s="92"/>
      <c r="G40" s="93"/>
      <c r="H40" s="94">
        <f t="shared" si="0"/>
        <v>0</v>
      </c>
      <c r="I40" s="95"/>
      <c r="J40" s="94">
        <f t="shared" si="1"/>
        <v>0</v>
      </c>
      <c r="K40" s="94"/>
      <c r="L40" s="96">
        <f t="shared" si="2"/>
        <v>0</v>
      </c>
      <c r="M40" s="71">
        <f t="shared" si="8"/>
        <v>1</v>
      </c>
      <c r="N40" s="71">
        <f t="shared" si="8"/>
        <v>1</v>
      </c>
      <c r="O40" s="71">
        <f t="shared" si="8"/>
        <v>1</v>
      </c>
      <c r="P40" s="71">
        <f t="shared" si="4"/>
        <v>1</v>
      </c>
      <c r="Q40" s="71"/>
      <c r="R40" s="71">
        <f t="shared" si="5"/>
        <v>0</v>
      </c>
      <c r="S40" s="71">
        <f t="shared" si="6"/>
        <v>0</v>
      </c>
      <c r="T40" s="70">
        <f t="shared" si="7"/>
        <v>0</v>
      </c>
      <c r="U40" s="71"/>
      <c r="V40" s="97"/>
      <c r="W40" s="72"/>
      <c r="X40" s="72"/>
      <c r="Y40" s="72"/>
      <c r="Z40" s="72"/>
      <c r="AA40" s="72"/>
      <c r="AB40" s="72"/>
      <c r="AC40" s="72"/>
      <c r="AD40" s="72"/>
    </row>
    <row r="41" spans="1:30" s="73" customFormat="1" ht="14.25" x14ac:dyDescent="0.25">
      <c r="A41" s="89">
        <v>30</v>
      </c>
      <c r="B41" s="90" t="s">
        <v>1205</v>
      </c>
      <c r="C41" s="90" t="s">
        <v>476</v>
      </c>
      <c r="D41" s="90">
        <v>900</v>
      </c>
      <c r="E41" s="91"/>
      <c r="F41" s="92"/>
      <c r="G41" s="93"/>
      <c r="H41" s="94">
        <f t="shared" si="0"/>
        <v>0</v>
      </c>
      <c r="I41" s="95"/>
      <c r="J41" s="94">
        <f t="shared" si="1"/>
        <v>0</v>
      </c>
      <c r="K41" s="94"/>
      <c r="L41" s="96">
        <f t="shared" si="2"/>
        <v>0</v>
      </c>
      <c r="M41" s="71">
        <f t="shared" si="8"/>
        <v>1</v>
      </c>
      <c r="N41" s="71">
        <f t="shared" si="8"/>
        <v>1</v>
      </c>
      <c r="O41" s="71">
        <f t="shared" si="8"/>
        <v>1</v>
      </c>
      <c r="P41" s="71">
        <f t="shared" si="4"/>
        <v>1</v>
      </c>
      <c r="Q41" s="71"/>
      <c r="R41" s="71">
        <f t="shared" si="5"/>
        <v>0</v>
      </c>
      <c r="S41" s="71">
        <f t="shared" si="6"/>
        <v>0</v>
      </c>
      <c r="T41" s="70">
        <f t="shared" si="7"/>
        <v>0</v>
      </c>
      <c r="U41" s="71"/>
      <c r="V41" s="97"/>
      <c r="W41" s="72"/>
      <c r="X41" s="72"/>
      <c r="Y41" s="72"/>
      <c r="Z41" s="72"/>
      <c r="AA41" s="72"/>
      <c r="AB41" s="72"/>
      <c r="AC41" s="72"/>
      <c r="AD41" s="72"/>
    </row>
    <row r="42" spans="1:30" s="73" customFormat="1" ht="14.25" x14ac:dyDescent="0.25">
      <c r="A42" s="89">
        <v>31</v>
      </c>
      <c r="B42" s="90" t="s">
        <v>1206</v>
      </c>
      <c r="C42" s="90" t="s">
        <v>476</v>
      </c>
      <c r="D42" s="90">
        <v>16000</v>
      </c>
      <c r="E42" s="91"/>
      <c r="F42" s="92"/>
      <c r="G42" s="93"/>
      <c r="H42" s="94">
        <f t="shared" si="0"/>
        <v>0</v>
      </c>
      <c r="I42" s="95"/>
      <c r="J42" s="94">
        <f t="shared" si="1"/>
        <v>0</v>
      </c>
      <c r="K42" s="94"/>
      <c r="L42" s="96">
        <f t="shared" si="2"/>
        <v>0</v>
      </c>
      <c r="M42" s="71">
        <f t="shared" si="8"/>
        <v>1</v>
      </c>
      <c r="N42" s="71">
        <f t="shared" si="8"/>
        <v>1</v>
      </c>
      <c r="O42" s="71">
        <f t="shared" si="8"/>
        <v>1</v>
      </c>
      <c r="P42" s="71">
        <f t="shared" si="4"/>
        <v>1</v>
      </c>
      <c r="Q42" s="71"/>
      <c r="R42" s="71">
        <f t="shared" si="5"/>
        <v>0</v>
      </c>
      <c r="S42" s="71">
        <f t="shared" si="6"/>
        <v>0</v>
      </c>
      <c r="T42" s="70">
        <f t="shared" si="7"/>
        <v>0</v>
      </c>
      <c r="U42" s="71"/>
      <c r="V42" s="97"/>
      <c r="W42" s="72"/>
      <c r="X42" s="72"/>
      <c r="Y42" s="72"/>
      <c r="Z42" s="72"/>
      <c r="AA42" s="72"/>
      <c r="AB42" s="72"/>
      <c r="AC42" s="72"/>
      <c r="AD42" s="72"/>
    </row>
    <row r="43" spans="1:30" s="73" customFormat="1" ht="14.25" x14ac:dyDescent="0.25">
      <c r="A43" s="89">
        <v>32</v>
      </c>
      <c r="B43" s="90" t="s">
        <v>1207</v>
      </c>
      <c r="C43" s="90" t="s">
        <v>487</v>
      </c>
      <c r="D43" s="90">
        <v>10000</v>
      </c>
      <c r="E43" s="91"/>
      <c r="F43" s="92"/>
      <c r="G43" s="93"/>
      <c r="H43" s="94">
        <f t="shared" si="0"/>
        <v>0</v>
      </c>
      <c r="I43" s="95"/>
      <c r="J43" s="94">
        <f t="shared" si="1"/>
        <v>0</v>
      </c>
      <c r="K43" s="94"/>
      <c r="L43" s="96">
        <f t="shared" si="2"/>
        <v>0</v>
      </c>
      <c r="M43" s="71">
        <f t="shared" si="8"/>
        <v>1</v>
      </c>
      <c r="N43" s="71">
        <f t="shared" si="8"/>
        <v>1</v>
      </c>
      <c r="O43" s="71">
        <f t="shared" si="8"/>
        <v>1</v>
      </c>
      <c r="P43" s="71">
        <f t="shared" si="4"/>
        <v>1</v>
      </c>
      <c r="Q43" s="71"/>
      <c r="R43" s="71">
        <f t="shared" si="5"/>
        <v>0</v>
      </c>
      <c r="S43" s="71">
        <f t="shared" si="6"/>
        <v>0</v>
      </c>
      <c r="T43" s="70">
        <f t="shared" si="7"/>
        <v>0</v>
      </c>
      <c r="U43" s="71"/>
      <c r="V43" s="97"/>
      <c r="W43" s="72"/>
      <c r="X43" s="72"/>
      <c r="Y43" s="72"/>
      <c r="Z43" s="72"/>
      <c r="AA43" s="72"/>
      <c r="AB43" s="72"/>
      <c r="AC43" s="72"/>
      <c r="AD43" s="72"/>
    </row>
    <row r="44" spans="1:30" s="73" customFormat="1" ht="14.25" x14ac:dyDescent="0.25">
      <c r="A44" s="89">
        <v>33</v>
      </c>
      <c r="B44" s="90" t="s">
        <v>1208</v>
      </c>
      <c r="C44" s="90" t="s">
        <v>476</v>
      </c>
      <c r="D44" s="90">
        <v>1000</v>
      </c>
      <c r="E44" s="91"/>
      <c r="F44" s="92"/>
      <c r="G44" s="93"/>
      <c r="H44" s="94">
        <f t="shared" si="0"/>
        <v>0</v>
      </c>
      <c r="I44" s="95"/>
      <c r="J44" s="94">
        <f t="shared" si="1"/>
        <v>0</v>
      </c>
      <c r="K44" s="94"/>
      <c r="L44" s="96">
        <f t="shared" si="2"/>
        <v>0</v>
      </c>
      <c r="M44" s="71">
        <f t="shared" si="8"/>
        <v>1</v>
      </c>
      <c r="N44" s="71">
        <f t="shared" si="8"/>
        <v>1</v>
      </c>
      <c r="O44" s="71">
        <f t="shared" si="8"/>
        <v>1</v>
      </c>
      <c r="P44" s="71">
        <f t="shared" si="4"/>
        <v>1</v>
      </c>
      <c r="Q44" s="71"/>
      <c r="R44" s="71">
        <f t="shared" si="5"/>
        <v>0</v>
      </c>
      <c r="S44" s="71">
        <f t="shared" si="6"/>
        <v>0</v>
      </c>
      <c r="T44" s="70">
        <f t="shared" si="7"/>
        <v>0</v>
      </c>
      <c r="U44" s="71"/>
      <c r="V44" s="97"/>
      <c r="W44" s="72"/>
      <c r="X44" s="72"/>
      <c r="Y44" s="72"/>
      <c r="Z44" s="72"/>
      <c r="AA44" s="72"/>
      <c r="AB44" s="72"/>
      <c r="AC44" s="72"/>
      <c r="AD44" s="72"/>
    </row>
    <row r="45" spans="1:30" s="73" customFormat="1" ht="14.25" x14ac:dyDescent="0.25">
      <c r="A45" s="89">
        <v>34</v>
      </c>
      <c r="B45" s="90" t="s">
        <v>1209</v>
      </c>
      <c r="C45" s="90" t="s">
        <v>476</v>
      </c>
      <c r="D45" s="90">
        <v>1500</v>
      </c>
      <c r="E45" s="91"/>
      <c r="F45" s="92"/>
      <c r="G45" s="93"/>
      <c r="H45" s="94">
        <f t="shared" si="0"/>
        <v>0</v>
      </c>
      <c r="I45" s="95"/>
      <c r="J45" s="94">
        <f t="shared" si="1"/>
        <v>0</v>
      </c>
      <c r="K45" s="94"/>
      <c r="L45" s="96">
        <f t="shared" si="2"/>
        <v>0</v>
      </c>
      <c r="M45" s="71">
        <f t="shared" si="8"/>
        <v>1</v>
      </c>
      <c r="N45" s="71">
        <f t="shared" si="8"/>
        <v>1</v>
      </c>
      <c r="O45" s="71">
        <f t="shared" si="8"/>
        <v>1</v>
      </c>
      <c r="P45" s="71">
        <f t="shared" si="4"/>
        <v>1</v>
      </c>
      <c r="Q45" s="71"/>
      <c r="R45" s="71">
        <f t="shared" si="5"/>
        <v>0</v>
      </c>
      <c r="S45" s="71">
        <f t="shared" si="6"/>
        <v>0</v>
      </c>
      <c r="T45" s="70">
        <f t="shared" si="7"/>
        <v>0</v>
      </c>
      <c r="U45" s="71"/>
      <c r="V45" s="97"/>
      <c r="W45" s="72"/>
      <c r="X45" s="72"/>
      <c r="Y45" s="72"/>
      <c r="Z45" s="72"/>
      <c r="AA45" s="72"/>
      <c r="AB45" s="72"/>
      <c r="AC45" s="72"/>
      <c r="AD45" s="72"/>
    </row>
    <row r="46" spans="1:30" s="73" customFormat="1" ht="14.25" x14ac:dyDescent="0.25">
      <c r="A46" s="89">
        <v>35</v>
      </c>
      <c r="B46" s="90" t="s">
        <v>1210</v>
      </c>
      <c r="C46" s="90" t="s">
        <v>476</v>
      </c>
      <c r="D46" s="90">
        <v>60</v>
      </c>
      <c r="E46" s="91"/>
      <c r="F46" s="92"/>
      <c r="G46" s="93"/>
      <c r="H46" s="94">
        <f t="shared" si="0"/>
        <v>0</v>
      </c>
      <c r="I46" s="95"/>
      <c r="J46" s="94">
        <f t="shared" si="1"/>
        <v>0</v>
      </c>
      <c r="K46" s="94"/>
      <c r="L46" s="96">
        <f t="shared" si="2"/>
        <v>0</v>
      </c>
      <c r="M46" s="71">
        <f t="shared" ref="M46:O99" si="9">IF(ISBLANK(E46),1,0)</f>
        <v>1</v>
      </c>
      <c r="N46" s="71">
        <f t="shared" si="9"/>
        <v>1</v>
      </c>
      <c r="O46" s="71">
        <f t="shared" si="9"/>
        <v>1</v>
      </c>
      <c r="P46" s="71">
        <f t="shared" si="4"/>
        <v>1</v>
      </c>
      <c r="Q46" s="71"/>
      <c r="R46" s="71">
        <f t="shared" si="5"/>
        <v>0</v>
      </c>
      <c r="S46" s="71">
        <f t="shared" si="6"/>
        <v>0</v>
      </c>
      <c r="T46" s="70">
        <f t="shared" si="7"/>
        <v>0</v>
      </c>
      <c r="U46" s="71"/>
      <c r="V46" s="97"/>
      <c r="W46" s="72"/>
      <c r="X46" s="72"/>
      <c r="Y46" s="72"/>
      <c r="Z46" s="72"/>
      <c r="AA46" s="72"/>
      <c r="AB46" s="72"/>
      <c r="AC46" s="72"/>
      <c r="AD46" s="72"/>
    </row>
    <row r="47" spans="1:30" s="73" customFormat="1" ht="14.25" x14ac:dyDescent="0.25">
      <c r="A47" s="89">
        <v>36</v>
      </c>
      <c r="B47" s="90" t="s">
        <v>1211</v>
      </c>
      <c r="C47" s="90" t="s">
        <v>476</v>
      </c>
      <c r="D47" s="90">
        <v>10000</v>
      </c>
      <c r="E47" s="91"/>
      <c r="F47" s="92"/>
      <c r="G47" s="93"/>
      <c r="H47" s="94">
        <f t="shared" si="0"/>
        <v>0</v>
      </c>
      <c r="I47" s="95"/>
      <c r="J47" s="94">
        <f t="shared" si="1"/>
        <v>0</v>
      </c>
      <c r="K47" s="94"/>
      <c r="L47" s="96">
        <f t="shared" si="2"/>
        <v>0</v>
      </c>
      <c r="M47" s="71">
        <f t="shared" si="9"/>
        <v>1</v>
      </c>
      <c r="N47" s="71">
        <f t="shared" si="9"/>
        <v>1</v>
      </c>
      <c r="O47" s="71">
        <f t="shared" si="9"/>
        <v>1</v>
      </c>
      <c r="P47" s="71">
        <f t="shared" si="4"/>
        <v>1</v>
      </c>
      <c r="Q47" s="71"/>
      <c r="R47" s="71">
        <f t="shared" si="5"/>
        <v>0</v>
      </c>
      <c r="S47" s="71">
        <f t="shared" si="6"/>
        <v>0</v>
      </c>
      <c r="T47" s="70">
        <f t="shared" si="7"/>
        <v>0</v>
      </c>
      <c r="U47" s="71"/>
      <c r="V47" s="97"/>
      <c r="W47" s="72"/>
      <c r="X47" s="72"/>
      <c r="Y47" s="72"/>
      <c r="Z47" s="72"/>
      <c r="AA47" s="72"/>
      <c r="AB47" s="72"/>
      <c r="AC47" s="72"/>
      <c r="AD47" s="72"/>
    </row>
    <row r="48" spans="1:30" s="73" customFormat="1" ht="14.25" x14ac:dyDescent="0.25">
      <c r="A48" s="89">
        <v>37</v>
      </c>
      <c r="B48" s="90" t="s">
        <v>1212</v>
      </c>
      <c r="C48" s="90" t="s">
        <v>476</v>
      </c>
      <c r="D48" s="90">
        <v>7800</v>
      </c>
      <c r="E48" s="91"/>
      <c r="F48" s="92"/>
      <c r="G48" s="93"/>
      <c r="H48" s="94">
        <f t="shared" si="0"/>
        <v>0</v>
      </c>
      <c r="I48" s="95"/>
      <c r="J48" s="94">
        <f t="shared" si="1"/>
        <v>0</v>
      </c>
      <c r="K48" s="94"/>
      <c r="L48" s="96">
        <f t="shared" si="2"/>
        <v>0</v>
      </c>
      <c r="M48" s="71">
        <f t="shared" si="9"/>
        <v>1</v>
      </c>
      <c r="N48" s="71">
        <f t="shared" si="9"/>
        <v>1</v>
      </c>
      <c r="O48" s="71">
        <f t="shared" si="9"/>
        <v>1</v>
      </c>
      <c r="P48" s="71">
        <f t="shared" si="4"/>
        <v>1</v>
      </c>
      <c r="Q48" s="71"/>
      <c r="R48" s="71">
        <f t="shared" si="5"/>
        <v>0</v>
      </c>
      <c r="S48" s="71">
        <f t="shared" si="6"/>
        <v>0</v>
      </c>
      <c r="T48" s="70">
        <f t="shared" si="7"/>
        <v>0</v>
      </c>
      <c r="U48" s="71"/>
      <c r="V48" s="97"/>
      <c r="W48" s="72"/>
      <c r="X48" s="72"/>
      <c r="Y48" s="72"/>
      <c r="Z48" s="72"/>
      <c r="AA48" s="72"/>
      <c r="AB48" s="72"/>
      <c r="AC48" s="72"/>
      <c r="AD48" s="72"/>
    </row>
    <row r="49" spans="1:30" s="73" customFormat="1" ht="14.25" x14ac:dyDescent="0.25">
      <c r="A49" s="89">
        <v>38</v>
      </c>
      <c r="B49" s="90" t="s">
        <v>1213</v>
      </c>
      <c r="C49" s="90" t="s">
        <v>476</v>
      </c>
      <c r="D49" s="90">
        <v>25000</v>
      </c>
      <c r="E49" s="91"/>
      <c r="F49" s="92"/>
      <c r="G49" s="93"/>
      <c r="H49" s="94">
        <f t="shared" si="0"/>
        <v>0</v>
      </c>
      <c r="I49" s="95"/>
      <c r="J49" s="94">
        <f t="shared" si="1"/>
        <v>0</v>
      </c>
      <c r="K49" s="94"/>
      <c r="L49" s="96">
        <f t="shared" si="2"/>
        <v>0</v>
      </c>
      <c r="M49" s="71">
        <f t="shared" si="9"/>
        <v>1</v>
      </c>
      <c r="N49" s="71">
        <f t="shared" si="9"/>
        <v>1</v>
      </c>
      <c r="O49" s="71">
        <f t="shared" si="9"/>
        <v>1</v>
      </c>
      <c r="P49" s="71">
        <f t="shared" si="4"/>
        <v>1</v>
      </c>
      <c r="Q49" s="71"/>
      <c r="R49" s="71">
        <f t="shared" si="5"/>
        <v>0</v>
      </c>
      <c r="S49" s="71">
        <f t="shared" si="6"/>
        <v>0</v>
      </c>
      <c r="T49" s="70">
        <f t="shared" si="7"/>
        <v>0</v>
      </c>
      <c r="U49" s="71"/>
      <c r="V49" s="97"/>
      <c r="W49" s="72"/>
      <c r="X49" s="72"/>
      <c r="Y49" s="72"/>
      <c r="Z49" s="72"/>
      <c r="AA49" s="72"/>
      <c r="AB49" s="72"/>
      <c r="AC49" s="72"/>
      <c r="AD49" s="72"/>
    </row>
    <row r="50" spans="1:30" s="73" customFormat="1" ht="14.25" x14ac:dyDescent="0.25">
      <c r="A50" s="89">
        <v>39</v>
      </c>
      <c r="B50" s="90" t="s">
        <v>1214</v>
      </c>
      <c r="C50" s="90" t="s">
        <v>476</v>
      </c>
      <c r="D50" s="90">
        <v>20000</v>
      </c>
      <c r="E50" s="91"/>
      <c r="F50" s="92"/>
      <c r="G50" s="93"/>
      <c r="H50" s="94">
        <f t="shared" si="0"/>
        <v>0</v>
      </c>
      <c r="I50" s="95"/>
      <c r="J50" s="94">
        <f t="shared" si="1"/>
        <v>0</v>
      </c>
      <c r="K50" s="94"/>
      <c r="L50" s="96">
        <f t="shared" si="2"/>
        <v>0</v>
      </c>
      <c r="M50" s="71">
        <f t="shared" si="9"/>
        <v>1</v>
      </c>
      <c r="N50" s="71">
        <f t="shared" si="9"/>
        <v>1</v>
      </c>
      <c r="O50" s="71">
        <f t="shared" si="9"/>
        <v>1</v>
      </c>
      <c r="P50" s="71">
        <f t="shared" si="4"/>
        <v>1</v>
      </c>
      <c r="Q50" s="71"/>
      <c r="R50" s="71">
        <f t="shared" si="5"/>
        <v>0</v>
      </c>
      <c r="S50" s="71">
        <f t="shared" si="6"/>
        <v>0</v>
      </c>
      <c r="T50" s="70">
        <f t="shared" si="7"/>
        <v>0</v>
      </c>
      <c r="U50" s="71"/>
      <c r="V50" s="97"/>
      <c r="W50" s="72"/>
      <c r="X50" s="72"/>
      <c r="Y50" s="72"/>
      <c r="Z50" s="72"/>
      <c r="AA50" s="72"/>
      <c r="AB50" s="72"/>
      <c r="AC50" s="72"/>
      <c r="AD50" s="72"/>
    </row>
    <row r="51" spans="1:30" s="73" customFormat="1" ht="14.25" x14ac:dyDescent="0.25">
      <c r="A51" s="89">
        <v>40</v>
      </c>
      <c r="B51" s="90" t="s">
        <v>1215</v>
      </c>
      <c r="C51" s="90" t="s">
        <v>505</v>
      </c>
      <c r="D51" s="90">
        <v>30</v>
      </c>
      <c r="E51" s="91"/>
      <c r="F51" s="92"/>
      <c r="G51" s="93"/>
      <c r="H51" s="94">
        <f t="shared" si="0"/>
        <v>0</v>
      </c>
      <c r="I51" s="95"/>
      <c r="J51" s="94">
        <f t="shared" si="1"/>
        <v>0</v>
      </c>
      <c r="K51" s="94"/>
      <c r="L51" s="96">
        <f t="shared" si="2"/>
        <v>0</v>
      </c>
      <c r="M51" s="71">
        <f t="shared" si="9"/>
        <v>1</v>
      </c>
      <c r="N51" s="71">
        <f t="shared" si="9"/>
        <v>1</v>
      </c>
      <c r="O51" s="71">
        <f t="shared" si="9"/>
        <v>1</v>
      </c>
      <c r="P51" s="71">
        <f t="shared" si="4"/>
        <v>1</v>
      </c>
      <c r="Q51" s="71"/>
      <c r="R51" s="71">
        <f t="shared" si="5"/>
        <v>0</v>
      </c>
      <c r="S51" s="71">
        <f t="shared" si="6"/>
        <v>0</v>
      </c>
      <c r="T51" s="70">
        <f t="shared" si="7"/>
        <v>0</v>
      </c>
      <c r="U51" s="71"/>
      <c r="V51" s="97"/>
      <c r="W51" s="72"/>
      <c r="X51" s="72"/>
      <c r="Y51" s="72"/>
      <c r="Z51" s="72"/>
      <c r="AA51" s="72"/>
      <c r="AB51" s="72"/>
      <c r="AC51" s="72"/>
      <c r="AD51" s="72"/>
    </row>
    <row r="52" spans="1:30" s="73" customFormat="1" ht="28.5" x14ac:dyDescent="0.25">
      <c r="A52" s="89">
        <v>41</v>
      </c>
      <c r="B52" s="90" t="s">
        <v>1216</v>
      </c>
      <c r="C52" s="90" t="s">
        <v>505</v>
      </c>
      <c r="D52" s="90">
        <v>1700</v>
      </c>
      <c r="E52" s="91"/>
      <c r="F52" s="92"/>
      <c r="G52" s="93"/>
      <c r="H52" s="94">
        <f t="shared" si="0"/>
        <v>0</v>
      </c>
      <c r="I52" s="95"/>
      <c r="J52" s="94">
        <f t="shared" si="1"/>
        <v>0</v>
      </c>
      <c r="K52" s="94"/>
      <c r="L52" s="96">
        <f t="shared" si="2"/>
        <v>0</v>
      </c>
      <c r="M52" s="71">
        <f t="shared" si="9"/>
        <v>1</v>
      </c>
      <c r="N52" s="71">
        <f t="shared" si="9"/>
        <v>1</v>
      </c>
      <c r="O52" s="71">
        <f t="shared" si="9"/>
        <v>1</v>
      </c>
      <c r="P52" s="71">
        <f t="shared" si="4"/>
        <v>1</v>
      </c>
      <c r="Q52" s="71"/>
      <c r="R52" s="71">
        <f t="shared" si="5"/>
        <v>0</v>
      </c>
      <c r="S52" s="71">
        <f t="shared" si="6"/>
        <v>0</v>
      </c>
      <c r="T52" s="70">
        <f t="shared" si="7"/>
        <v>0</v>
      </c>
      <c r="U52" s="71"/>
      <c r="V52" s="97"/>
      <c r="W52" s="72"/>
      <c r="X52" s="72"/>
      <c r="Y52" s="72"/>
      <c r="Z52" s="72"/>
      <c r="AA52" s="72"/>
      <c r="AB52" s="72"/>
      <c r="AC52" s="72"/>
      <c r="AD52" s="72"/>
    </row>
    <row r="53" spans="1:30" s="73" customFormat="1" ht="14.25" x14ac:dyDescent="0.25">
      <c r="A53" s="89">
        <v>42</v>
      </c>
      <c r="B53" s="90" t="s">
        <v>1217</v>
      </c>
      <c r="C53" s="90" t="s">
        <v>476</v>
      </c>
      <c r="D53" s="90">
        <v>4500</v>
      </c>
      <c r="E53" s="91"/>
      <c r="F53" s="92"/>
      <c r="G53" s="93"/>
      <c r="H53" s="94">
        <f t="shared" si="0"/>
        <v>0</v>
      </c>
      <c r="I53" s="95"/>
      <c r="J53" s="94">
        <f t="shared" si="1"/>
        <v>0</v>
      </c>
      <c r="K53" s="94"/>
      <c r="L53" s="96">
        <f t="shared" si="2"/>
        <v>0</v>
      </c>
      <c r="M53" s="71">
        <f t="shared" si="9"/>
        <v>1</v>
      </c>
      <c r="N53" s="71">
        <f t="shared" si="9"/>
        <v>1</v>
      </c>
      <c r="O53" s="71">
        <f t="shared" si="9"/>
        <v>1</v>
      </c>
      <c r="P53" s="71">
        <f t="shared" si="4"/>
        <v>1</v>
      </c>
      <c r="Q53" s="71"/>
      <c r="R53" s="71">
        <f t="shared" si="5"/>
        <v>0</v>
      </c>
      <c r="S53" s="71">
        <f t="shared" si="6"/>
        <v>0</v>
      </c>
      <c r="T53" s="70">
        <f t="shared" si="7"/>
        <v>0</v>
      </c>
      <c r="U53" s="71"/>
      <c r="V53" s="97"/>
      <c r="W53" s="72"/>
      <c r="X53" s="72"/>
      <c r="Y53" s="72"/>
      <c r="Z53" s="72"/>
      <c r="AA53" s="72"/>
      <c r="AB53" s="72"/>
      <c r="AC53" s="72"/>
      <c r="AD53" s="72"/>
    </row>
    <row r="54" spans="1:30" s="73" customFormat="1" ht="14.25" x14ac:dyDescent="0.25">
      <c r="A54" s="89">
        <v>43</v>
      </c>
      <c r="B54" s="90" t="s">
        <v>1218</v>
      </c>
      <c r="C54" s="90" t="s">
        <v>505</v>
      </c>
      <c r="D54" s="90">
        <v>10</v>
      </c>
      <c r="E54" s="91"/>
      <c r="F54" s="92"/>
      <c r="G54" s="93"/>
      <c r="H54" s="94">
        <f t="shared" si="0"/>
        <v>0</v>
      </c>
      <c r="I54" s="95"/>
      <c r="J54" s="94">
        <f t="shared" si="1"/>
        <v>0</v>
      </c>
      <c r="K54" s="94"/>
      <c r="L54" s="96">
        <f t="shared" si="2"/>
        <v>0</v>
      </c>
      <c r="M54" s="71">
        <f t="shared" si="9"/>
        <v>1</v>
      </c>
      <c r="N54" s="71">
        <f t="shared" si="9"/>
        <v>1</v>
      </c>
      <c r="O54" s="71">
        <f t="shared" si="9"/>
        <v>1</v>
      </c>
      <c r="P54" s="71">
        <f t="shared" si="4"/>
        <v>1</v>
      </c>
      <c r="Q54" s="71"/>
      <c r="R54" s="71">
        <f t="shared" si="5"/>
        <v>0</v>
      </c>
      <c r="S54" s="71">
        <f t="shared" si="6"/>
        <v>0</v>
      </c>
      <c r="T54" s="70">
        <f t="shared" si="7"/>
        <v>0</v>
      </c>
      <c r="U54" s="71"/>
      <c r="V54" s="97"/>
      <c r="W54" s="72"/>
      <c r="X54" s="72"/>
      <c r="Y54" s="72"/>
      <c r="Z54" s="72"/>
      <c r="AA54" s="72"/>
      <c r="AB54" s="72"/>
      <c r="AC54" s="72"/>
      <c r="AD54" s="72"/>
    </row>
    <row r="55" spans="1:30" s="73" customFormat="1" ht="14.25" x14ac:dyDescent="0.25">
      <c r="A55" s="89">
        <v>44</v>
      </c>
      <c r="B55" s="90" t="s">
        <v>1219</v>
      </c>
      <c r="C55" s="90" t="s">
        <v>476</v>
      </c>
      <c r="D55" s="90">
        <v>300</v>
      </c>
      <c r="E55" s="91"/>
      <c r="F55" s="92"/>
      <c r="G55" s="93"/>
      <c r="H55" s="94">
        <f t="shared" si="0"/>
        <v>0</v>
      </c>
      <c r="I55" s="95"/>
      <c r="J55" s="94">
        <f t="shared" si="1"/>
        <v>0</v>
      </c>
      <c r="K55" s="94"/>
      <c r="L55" s="96">
        <f t="shared" si="2"/>
        <v>0</v>
      </c>
      <c r="M55" s="71">
        <f t="shared" si="9"/>
        <v>1</v>
      </c>
      <c r="N55" s="71">
        <f t="shared" si="9"/>
        <v>1</v>
      </c>
      <c r="O55" s="71">
        <f t="shared" si="9"/>
        <v>1</v>
      </c>
      <c r="P55" s="71">
        <f t="shared" si="4"/>
        <v>1</v>
      </c>
      <c r="Q55" s="71"/>
      <c r="R55" s="71">
        <f t="shared" si="5"/>
        <v>0</v>
      </c>
      <c r="S55" s="71">
        <f t="shared" si="6"/>
        <v>0</v>
      </c>
      <c r="T55" s="70">
        <f t="shared" si="7"/>
        <v>0</v>
      </c>
      <c r="U55" s="71"/>
      <c r="V55" s="97"/>
      <c r="W55" s="72"/>
      <c r="X55" s="72"/>
      <c r="Y55" s="72"/>
      <c r="Z55" s="72"/>
      <c r="AA55" s="72"/>
      <c r="AB55" s="72"/>
      <c r="AC55" s="72"/>
      <c r="AD55" s="72"/>
    </row>
    <row r="56" spans="1:30" s="73" customFormat="1" ht="28.5" x14ac:dyDescent="0.25">
      <c r="A56" s="89">
        <v>45</v>
      </c>
      <c r="B56" s="90" t="s">
        <v>1220</v>
      </c>
      <c r="C56" s="90" t="s">
        <v>505</v>
      </c>
      <c r="D56" s="90">
        <v>20</v>
      </c>
      <c r="E56" s="91"/>
      <c r="F56" s="92"/>
      <c r="G56" s="93"/>
      <c r="H56" s="94">
        <f t="shared" si="0"/>
        <v>0</v>
      </c>
      <c r="I56" s="95"/>
      <c r="J56" s="94">
        <f t="shared" si="1"/>
        <v>0</v>
      </c>
      <c r="K56" s="94"/>
      <c r="L56" s="96">
        <f t="shared" si="2"/>
        <v>0</v>
      </c>
      <c r="M56" s="71">
        <f t="shared" si="9"/>
        <v>1</v>
      </c>
      <c r="N56" s="71">
        <f t="shared" si="9"/>
        <v>1</v>
      </c>
      <c r="O56" s="71">
        <f t="shared" si="9"/>
        <v>1</v>
      </c>
      <c r="P56" s="71">
        <f t="shared" si="4"/>
        <v>1</v>
      </c>
      <c r="Q56" s="71"/>
      <c r="R56" s="71">
        <f t="shared" si="5"/>
        <v>0</v>
      </c>
      <c r="S56" s="71">
        <f t="shared" si="6"/>
        <v>0</v>
      </c>
      <c r="T56" s="70">
        <f t="shared" si="7"/>
        <v>0</v>
      </c>
      <c r="U56" s="71"/>
      <c r="V56" s="97"/>
      <c r="W56" s="72"/>
      <c r="X56" s="72"/>
      <c r="Y56" s="72"/>
      <c r="Z56" s="72"/>
      <c r="AA56" s="72"/>
      <c r="AB56" s="72"/>
      <c r="AC56" s="72"/>
      <c r="AD56" s="72"/>
    </row>
    <row r="57" spans="1:30" s="73" customFormat="1" ht="14.25" x14ac:dyDescent="0.25">
      <c r="A57" s="89">
        <v>46</v>
      </c>
      <c r="B57" s="90" t="s">
        <v>1221</v>
      </c>
      <c r="C57" s="90" t="s">
        <v>476</v>
      </c>
      <c r="D57" s="90">
        <v>120</v>
      </c>
      <c r="E57" s="91"/>
      <c r="F57" s="92"/>
      <c r="G57" s="93"/>
      <c r="H57" s="94">
        <f t="shared" si="0"/>
        <v>0</v>
      </c>
      <c r="I57" s="95"/>
      <c r="J57" s="94">
        <f t="shared" si="1"/>
        <v>0</v>
      </c>
      <c r="K57" s="94"/>
      <c r="L57" s="96">
        <f t="shared" si="2"/>
        <v>0</v>
      </c>
      <c r="M57" s="71">
        <f t="shared" si="9"/>
        <v>1</v>
      </c>
      <c r="N57" s="71">
        <f t="shared" si="9"/>
        <v>1</v>
      </c>
      <c r="O57" s="71">
        <f t="shared" si="9"/>
        <v>1</v>
      </c>
      <c r="P57" s="71">
        <f t="shared" si="4"/>
        <v>1</v>
      </c>
      <c r="Q57" s="71"/>
      <c r="R57" s="71">
        <f t="shared" si="5"/>
        <v>0</v>
      </c>
      <c r="S57" s="71">
        <f t="shared" si="6"/>
        <v>0</v>
      </c>
      <c r="T57" s="70">
        <f t="shared" si="7"/>
        <v>0</v>
      </c>
      <c r="U57" s="71"/>
      <c r="V57" s="97"/>
      <c r="W57" s="72"/>
      <c r="X57" s="72"/>
      <c r="Y57" s="72"/>
      <c r="Z57" s="72"/>
      <c r="AA57" s="72"/>
      <c r="AB57" s="72"/>
      <c r="AC57" s="72"/>
      <c r="AD57" s="72"/>
    </row>
    <row r="58" spans="1:30" s="73" customFormat="1" ht="14.25" x14ac:dyDescent="0.25">
      <c r="A58" s="89">
        <v>47</v>
      </c>
      <c r="B58" s="90" t="s">
        <v>1222</v>
      </c>
      <c r="C58" s="90" t="s">
        <v>476</v>
      </c>
      <c r="D58" s="90">
        <v>1000</v>
      </c>
      <c r="E58" s="91"/>
      <c r="F58" s="92"/>
      <c r="G58" s="93"/>
      <c r="H58" s="94">
        <f t="shared" si="0"/>
        <v>0</v>
      </c>
      <c r="I58" s="95"/>
      <c r="J58" s="94">
        <f t="shared" si="1"/>
        <v>0</v>
      </c>
      <c r="K58" s="94"/>
      <c r="L58" s="96">
        <f t="shared" si="2"/>
        <v>0</v>
      </c>
      <c r="M58" s="71">
        <f t="shared" si="9"/>
        <v>1</v>
      </c>
      <c r="N58" s="71">
        <f t="shared" si="9"/>
        <v>1</v>
      </c>
      <c r="O58" s="71">
        <f t="shared" si="9"/>
        <v>1</v>
      </c>
      <c r="P58" s="71">
        <f t="shared" si="4"/>
        <v>1</v>
      </c>
      <c r="Q58" s="71"/>
      <c r="R58" s="71">
        <f t="shared" si="5"/>
        <v>0</v>
      </c>
      <c r="S58" s="71">
        <f t="shared" si="6"/>
        <v>0</v>
      </c>
      <c r="T58" s="70">
        <f t="shared" si="7"/>
        <v>0</v>
      </c>
      <c r="U58" s="71"/>
      <c r="V58" s="97"/>
      <c r="W58" s="72"/>
      <c r="X58" s="72"/>
      <c r="Y58" s="72"/>
      <c r="Z58" s="72"/>
      <c r="AA58" s="72"/>
      <c r="AB58" s="72"/>
      <c r="AC58" s="72"/>
      <c r="AD58" s="72"/>
    </row>
    <row r="59" spans="1:30" s="73" customFormat="1" ht="14.25" x14ac:dyDescent="0.25">
      <c r="A59" s="89">
        <v>48</v>
      </c>
      <c r="B59" s="90" t="s">
        <v>1223</v>
      </c>
      <c r="C59" s="90" t="s">
        <v>476</v>
      </c>
      <c r="D59" s="90">
        <v>600</v>
      </c>
      <c r="E59" s="91"/>
      <c r="F59" s="92"/>
      <c r="G59" s="93"/>
      <c r="H59" s="94">
        <f t="shared" si="0"/>
        <v>0</v>
      </c>
      <c r="I59" s="95"/>
      <c r="J59" s="94">
        <f t="shared" si="1"/>
        <v>0</v>
      </c>
      <c r="K59" s="94"/>
      <c r="L59" s="96">
        <f t="shared" si="2"/>
        <v>0</v>
      </c>
      <c r="M59" s="71">
        <f t="shared" si="9"/>
        <v>1</v>
      </c>
      <c r="N59" s="71">
        <f t="shared" si="9"/>
        <v>1</v>
      </c>
      <c r="O59" s="71">
        <f t="shared" si="9"/>
        <v>1</v>
      </c>
      <c r="P59" s="71">
        <f t="shared" si="4"/>
        <v>1</v>
      </c>
      <c r="Q59" s="71"/>
      <c r="R59" s="71">
        <f t="shared" si="5"/>
        <v>0</v>
      </c>
      <c r="S59" s="71">
        <f t="shared" si="6"/>
        <v>0</v>
      </c>
      <c r="T59" s="70">
        <f t="shared" si="7"/>
        <v>0</v>
      </c>
      <c r="U59" s="71"/>
      <c r="V59" s="97"/>
      <c r="W59" s="72"/>
      <c r="X59" s="72"/>
      <c r="Y59" s="72"/>
      <c r="Z59" s="72"/>
      <c r="AA59" s="72"/>
      <c r="AB59" s="72"/>
      <c r="AC59" s="72"/>
      <c r="AD59" s="72"/>
    </row>
    <row r="60" spans="1:30" s="73" customFormat="1" ht="14.25" x14ac:dyDescent="0.25">
      <c r="A60" s="89">
        <v>49</v>
      </c>
      <c r="B60" s="90" t="s">
        <v>1224</v>
      </c>
      <c r="C60" s="90" t="s">
        <v>476</v>
      </c>
      <c r="D60" s="90">
        <v>600</v>
      </c>
      <c r="E60" s="91"/>
      <c r="F60" s="92"/>
      <c r="G60" s="93"/>
      <c r="H60" s="94">
        <f t="shared" si="0"/>
        <v>0</v>
      </c>
      <c r="I60" s="95"/>
      <c r="J60" s="94">
        <f t="shared" si="1"/>
        <v>0</v>
      </c>
      <c r="K60" s="94"/>
      <c r="L60" s="96">
        <f t="shared" si="2"/>
        <v>0</v>
      </c>
      <c r="M60" s="71">
        <f t="shared" si="9"/>
        <v>1</v>
      </c>
      <c r="N60" s="71">
        <f t="shared" si="9"/>
        <v>1</v>
      </c>
      <c r="O60" s="71">
        <f t="shared" si="9"/>
        <v>1</v>
      </c>
      <c r="P60" s="71">
        <f t="shared" si="4"/>
        <v>1</v>
      </c>
      <c r="Q60" s="71"/>
      <c r="R60" s="71">
        <f t="shared" si="5"/>
        <v>0</v>
      </c>
      <c r="S60" s="71">
        <f t="shared" si="6"/>
        <v>0</v>
      </c>
      <c r="T60" s="70">
        <f t="shared" si="7"/>
        <v>0</v>
      </c>
      <c r="U60" s="71"/>
      <c r="V60" s="97"/>
      <c r="W60" s="72"/>
      <c r="X60" s="72"/>
      <c r="Y60" s="72"/>
      <c r="Z60" s="72"/>
      <c r="AA60" s="72"/>
      <c r="AB60" s="72"/>
      <c r="AC60" s="72"/>
      <c r="AD60" s="72"/>
    </row>
    <row r="61" spans="1:30" s="73" customFormat="1" ht="14.25" x14ac:dyDescent="0.25">
      <c r="A61" s="89">
        <v>50</v>
      </c>
      <c r="B61" s="90" t="s">
        <v>1225</v>
      </c>
      <c r="C61" s="90" t="s">
        <v>476</v>
      </c>
      <c r="D61" s="90">
        <v>15000</v>
      </c>
      <c r="E61" s="91"/>
      <c r="F61" s="92"/>
      <c r="G61" s="93"/>
      <c r="H61" s="94">
        <f t="shared" si="0"/>
        <v>0</v>
      </c>
      <c r="I61" s="95"/>
      <c r="J61" s="94">
        <f t="shared" si="1"/>
        <v>0</v>
      </c>
      <c r="K61" s="94"/>
      <c r="L61" s="96">
        <f t="shared" si="2"/>
        <v>0</v>
      </c>
      <c r="M61" s="71">
        <f t="shared" si="9"/>
        <v>1</v>
      </c>
      <c r="N61" s="71">
        <f t="shared" si="9"/>
        <v>1</v>
      </c>
      <c r="O61" s="71">
        <f t="shared" si="9"/>
        <v>1</v>
      </c>
      <c r="P61" s="71">
        <f t="shared" si="4"/>
        <v>1</v>
      </c>
      <c r="Q61" s="71"/>
      <c r="R61" s="71">
        <f t="shared" si="5"/>
        <v>0</v>
      </c>
      <c r="S61" s="71">
        <f t="shared" si="6"/>
        <v>0</v>
      </c>
      <c r="T61" s="70">
        <f t="shared" si="7"/>
        <v>0</v>
      </c>
      <c r="U61" s="71"/>
      <c r="V61" s="97"/>
      <c r="W61" s="72"/>
      <c r="X61" s="72"/>
      <c r="Y61" s="72"/>
      <c r="Z61" s="72"/>
      <c r="AA61" s="72"/>
      <c r="AB61" s="72"/>
      <c r="AC61" s="72"/>
      <c r="AD61" s="72"/>
    </row>
    <row r="62" spans="1:30" s="73" customFormat="1" ht="14.25" x14ac:dyDescent="0.25">
      <c r="A62" s="89">
        <v>51</v>
      </c>
      <c r="B62" s="90" t="s">
        <v>1226</v>
      </c>
      <c r="C62" s="90" t="s">
        <v>476</v>
      </c>
      <c r="D62" s="90">
        <v>480</v>
      </c>
      <c r="E62" s="91"/>
      <c r="F62" s="92"/>
      <c r="G62" s="93"/>
      <c r="H62" s="94">
        <f t="shared" si="0"/>
        <v>0</v>
      </c>
      <c r="I62" s="95"/>
      <c r="J62" s="94">
        <f t="shared" si="1"/>
        <v>0</v>
      </c>
      <c r="K62" s="94"/>
      <c r="L62" s="96">
        <f t="shared" si="2"/>
        <v>0</v>
      </c>
      <c r="M62" s="71">
        <f t="shared" si="9"/>
        <v>1</v>
      </c>
      <c r="N62" s="71">
        <f t="shared" si="9"/>
        <v>1</v>
      </c>
      <c r="O62" s="71">
        <f t="shared" si="9"/>
        <v>1</v>
      </c>
      <c r="P62" s="71">
        <f t="shared" si="4"/>
        <v>1</v>
      </c>
      <c r="Q62" s="71"/>
      <c r="R62" s="71">
        <f t="shared" si="5"/>
        <v>0</v>
      </c>
      <c r="S62" s="71">
        <f t="shared" si="6"/>
        <v>0</v>
      </c>
      <c r="T62" s="70">
        <f t="shared" si="7"/>
        <v>0</v>
      </c>
      <c r="U62" s="71"/>
      <c r="V62" s="97"/>
      <c r="W62" s="72"/>
      <c r="X62" s="72"/>
      <c r="Y62" s="72"/>
      <c r="Z62" s="72"/>
      <c r="AA62" s="72"/>
      <c r="AB62" s="72"/>
      <c r="AC62" s="72"/>
      <c r="AD62" s="72"/>
    </row>
    <row r="63" spans="1:30" s="73" customFormat="1" ht="14.25" x14ac:dyDescent="0.25">
      <c r="A63" s="89">
        <v>52</v>
      </c>
      <c r="B63" s="90" t="s">
        <v>1227</v>
      </c>
      <c r="C63" s="90" t="s">
        <v>476</v>
      </c>
      <c r="D63" s="90">
        <v>60</v>
      </c>
      <c r="E63" s="91"/>
      <c r="F63" s="92"/>
      <c r="G63" s="93"/>
      <c r="H63" s="94">
        <f t="shared" si="0"/>
        <v>0</v>
      </c>
      <c r="I63" s="95"/>
      <c r="J63" s="94">
        <f t="shared" si="1"/>
        <v>0</v>
      </c>
      <c r="K63" s="94"/>
      <c r="L63" s="96">
        <f t="shared" si="2"/>
        <v>0</v>
      </c>
      <c r="M63" s="71">
        <f t="shared" si="9"/>
        <v>1</v>
      </c>
      <c r="N63" s="71">
        <f t="shared" si="9"/>
        <v>1</v>
      </c>
      <c r="O63" s="71">
        <f t="shared" si="9"/>
        <v>1</v>
      </c>
      <c r="P63" s="71">
        <f t="shared" si="4"/>
        <v>1</v>
      </c>
      <c r="Q63" s="71"/>
      <c r="R63" s="71">
        <f t="shared" si="5"/>
        <v>0</v>
      </c>
      <c r="S63" s="71">
        <f t="shared" si="6"/>
        <v>0</v>
      </c>
      <c r="T63" s="70">
        <f t="shared" si="7"/>
        <v>0</v>
      </c>
      <c r="U63" s="71"/>
      <c r="V63" s="97"/>
      <c r="W63" s="72"/>
      <c r="X63" s="72"/>
      <c r="Y63" s="72"/>
      <c r="Z63" s="72"/>
      <c r="AA63" s="72"/>
      <c r="AB63" s="72"/>
      <c r="AC63" s="72"/>
      <c r="AD63" s="72"/>
    </row>
    <row r="64" spans="1:30" s="73" customFormat="1" ht="14.25" x14ac:dyDescent="0.25">
      <c r="A64" s="89">
        <v>53</v>
      </c>
      <c r="B64" s="90" t="s">
        <v>1228</v>
      </c>
      <c r="C64" s="90" t="s">
        <v>476</v>
      </c>
      <c r="D64" s="90">
        <v>60</v>
      </c>
      <c r="E64" s="91"/>
      <c r="F64" s="92"/>
      <c r="G64" s="93"/>
      <c r="H64" s="94">
        <f t="shared" si="0"/>
        <v>0</v>
      </c>
      <c r="I64" s="95"/>
      <c r="J64" s="94">
        <f t="shared" si="1"/>
        <v>0</v>
      </c>
      <c r="K64" s="94"/>
      <c r="L64" s="96">
        <f t="shared" si="2"/>
        <v>0</v>
      </c>
      <c r="M64" s="71">
        <f t="shared" si="9"/>
        <v>1</v>
      </c>
      <c r="N64" s="71">
        <f t="shared" si="9"/>
        <v>1</v>
      </c>
      <c r="O64" s="71">
        <f t="shared" si="9"/>
        <v>1</v>
      </c>
      <c r="P64" s="71">
        <f t="shared" si="4"/>
        <v>1</v>
      </c>
      <c r="Q64" s="71"/>
      <c r="R64" s="71">
        <f t="shared" si="5"/>
        <v>0</v>
      </c>
      <c r="S64" s="71">
        <f t="shared" si="6"/>
        <v>0</v>
      </c>
      <c r="T64" s="70">
        <f t="shared" si="7"/>
        <v>0</v>
      </c>
      <c r="U64" s="71"/>
      <c r="V64" s="97"/>
      <c r="W64" s="72"/>
      <c r="X64" s="72"/>
      <c r="Y64" s="72"/>
      <c r="Z64" s="72"/>
      <c r="AA64" s="72"/>
      <c r="AB64" s="72"/>
      <c r="AC64" s="72"/>
      <c r="AD64" s="72"/>
    </row>
    <row r="65" spans="1:30" s="73" customFormat="1" ht="14.25" x14ac:dyDescent="0.25">
      <c r="A65" s="89">
        <v>54</v>
      </c>
      <c r="B65" s="90" t="s">
        <v>1229</v>
      </c>
      <c r="C65" s="90" t="s">
        <v>476</v>
      </c>
      <c r="D65" s="90">
        <v>1250</v>
      </c>
      <c r="E65" s="91"/>
      <c r="F65" s="92"/>
      <c r="G65" s="93"/>
      <c r="H65" s="94">
        <f t="shared" si="0"/>
        <v>0</v>
      </c>
      <c r="I65" s="95"/>
      <c r="J65" s="94">
        <f t="shared" si="1"/>
        <v>0</v>
      </c>
      <c r="K65" s="94"/>
      <c r="L65" s="96">
        <f t="shared" si="2"/>
        <v>0</v>
      </c>
      <c r="M65" s="71">
        <f t="shared" si="9"/>
        <v>1</v>
      </c>
      <c r="N65" s="71">
        <f t="shared" si="9"/>
        <v>1</v>
      </c>
      <c r="O65" s="71">
        <f t="shared" si="9"/>
        <v>1</v>
      </c>
      <c r="P65" s="71">
        <f t="shared" si="4"/>
        <v>1</v>
      </c>
      <c r="Q65" s="71"/>
      <c r="R65" s="71">
        <f t="shared" si="5"/>
        <v>0</v>
      </c>
      <c r="S65" s="71">
        <f t="shared" si="6"/>
        <v>0</v>
      </c>
      <c r="T65" s="70">
        <f t="shared" si="7"/>
        <v>0</v>
      </c>
      <c r="U65" s="71"/>
      <c r="V65" s="97"/>
      <c r="W65" s="72"/>
      <c r="X65" s="72"/>
      <c r="Y65" s="72"/>
      <c r="Z65" s="72"/>
      <c r="AA65" s="72"/>
      <c r="AB65" s="72"/>
      <c r="AC65" s="72"/>
      <c r="AD65" s="72"/>
    </row>
    <row r="66" spans="1:30" s="73" customFormat="1" ht="14.25" x14ac:dyDescent="0.25">
      <c r="A66" s="89">
        <v>55</v>
      </c>
      <c r="B66" s="90" t="s">
        <v>1230</v>
      </c>
      <c r="C66" s="90" t="s">
        <v>476</v>
      </c>
      <c r="D66" s="90">
        <v>1750</v>
      </c>
      <c r="E66" s="91"/>
      <c r="F66" s="92"/>
      <c r="G66" s="93"/>
      <c r="H66" s="94">
        <f t="shared" si="0"/>
        <v>0</v>
      </c>
      <c r="I66" s="95"/>
      <c r="J66" s="94">
        <f t="shared" si="1"/>
        <v>0</v>
      </c>
      <c r="K66" s="94"/>
      <c r="L66" s="96">
        <f t="shared" si="2"/>
        <v>0</v>
      </c>
      <c r="M66" s="71">
        <f t="shared" si="9"/>
        <v>1</v>
      </c>
      <c r="N66" s="71">
        <f t="shared" si="9"/>
        <v>1</v>
      </c>
      <c r="O66" s="71">
        <f t="shared" si="9"/>
        <v>1</v>
      </c>
      <c r="P66" s="71">
        <f t="shared" si="4"/>
        <v>1</v>
      </c>
      <c r="Q66" s="71"/>
      <c r="R66" s="71">
        <f t="shared" si="5"/>
        <v>0</v>
      </c>
      <c r="S66" s="71">
        <f t="shared" si="6"/>
        <v>0</v>
      </c>
      <c r="T66" s="70">
        <f t="shared" si="7"/>
        <v>0</v>
      </c>
      <c r="U66" s="71"/>
      <c r="V66" s="97"/>
      <c r="W66" s="72"/>
      <c r="X66" s="72"/>
      <c r="Y66" s="72"/>
      <c r="Z66" s="72"/>
      <c r="AA66" s="72"/>
      <c r="AB66" s="72"/>
      <c r="AC66" s="72"/>
      <c r="AD66" s="72"/>
    </row>
    <row r="67" spans="1:30" s="73" customFormat="1" ht="14.25" x14ac:dyDescent="0.25">
      <c r="A67" s="89">
        <v>56</v>
      </c>
      <c r="B67" s="90" t="s">
        <v>1231</v>
      </c>
      <c r="C67" s="90" t="s">
        <v>476</v>
      </c>
      <c r="D67" s="90">
        <v>3000</v>
      </c>
      <c r="E67" s="91"/>
      <c r="F67" s="92"/>
      <c r="G67" s="93"/>
      <c r="H67" s="94">
        <f t="shared" ref="H67:H120" si="10">ROUND(D67*G67,2)</f>
        <v>0</v>
      </c>
      <c r="I67" s="95"/>
      <c r="J67" s="94">
        <f t="shared" ref="J67:J120" si="11">ROUND(H67*(1+I67),2)</f>
        <v>0</v>
      </c>
      <c r="K67" s="94"/>
      <c r="L67" s="96">
        <f t="shared" ref="L67:L120" si="12">IF(LEN(H67)-IFERROR(SEARCH(",",H67,1),LEN(H67))&gt;2,1,0)</f>
        <v>0</v>
      </c>
      <c r="M67" s="71">
        <f t="shared" si="9"/>
        <v>1</v>
      </c>
      <c r="N67" s="71">
        <f t="shared" si="9"/>
        <v>1</v>
      </c>
      <c r="O67" s="71">
        <f t="shared" si="9"/>
        <v>1</v>
      </c>
      <c r="P67" s="71">
        <f t="shared" ref="P67:P120" si="13">IF(ISBLANK(I67),1,0)</f>
        <v>1</v>
      </c>
      <c r="Q67" s="71"/>
      <c r="R67" s="71">
        <f t="shared" ref="R67:R120" si="14">IF(ISNUMBER(H67),0,1)</f>
        <v>0</v>
      </c>
      <c r="S67" s="71">
        <f t="shared" ref="S67:S120" si="15">IF(I67=0.08,0,IF(I67=0.23,0,IF(I67=0.05,0,IF(I67=0,0,1))))</f>
        <v>0</v>
      </c>
      <c r="T67" s="70">
        <f t="shared" ref="T67:T120" si="16">IF(ISERROR(IF(LEN(G67)-FIND(",",G67)&gt;4,1,0)),0,IF(LEN(G67)-FIND(",",G67)&gt;4,1,0))</f>
        <v>0</v>
      </c>
      <c r="U67" s="71"/>
      <c r="V67" s="97"/>
      <c r="W67" s="72"/>
      <c r="X67" s="72"/>
      <c r="Y67" s="72"/>
      <c r="Z67" s="72"/>
      <c r="AA67" s="72"/>
      <c r="AB67" s="72"/>
      <c r="AC67" s="72"/>
      <c r="AD67" s="72"/>
    </row>
    <row r="68" spans="1:30" s="73" customFormat="1" ht="14.25" x14ac:dyDescent="0.25">
      <c r="A68" s="89">
        <v>57</v>
      </c>
      <c r="B68" s="90" t="s">
        <v>1232</v>
      </c>
      <c r="C68" s="90" t="s">
        <v>476</v>
      </c>
      <c r="D68" s="90">
        <v>1200</v>
      </c>
      <c r="E68" s="91"/>
      <c r="F68" s="92"/>
      <c r="G68" s="93"/>
      <c r="H68" s="94">
        <f t="shared" si="10"/>
        <v>0</v>
      </c>
      <c r="I68" s="95"/>
      <c r="J68" s="94">
        <f t="shared" si="11"/>
        <v>0</v>
      </c>
      <c r="K68" s="94"/>
      <c r="L68" s="96">
        <f t="shared" si="12"/>
        <v>0</v>
      </c>
      <c r="M68" s="71">
        <f t="shared" si="9"/>
        <v>1</v>
      </c>
      <c r="N68" s="71">
        <f t="shared" si="9"/>
        <v>1</v>
      </c>
      <c r="O68" s="71">
        <f t="shared" si="9"/>
        <v>1</v>
      </c>
      <c r="P68" s="71">
        <f t="shared" si="13"/>
        <v>1</v>
      </c>
      <c r="Q68" s="71"/>
      <c r="R68" s="71">
        <f t="shared" si="14"/>
        <v>0</v>
      </c>
      <c r="S68" s="71">
        <f t="shared" si="15"/>
        <v>0</v>
      </c>
      <c r="T68" s="70">
        <f t="shared" si="16"/>
        <v>0</v>
      </c>
      <c r="U68" s="71"/>
      <c r="V68" s="97"/>
      <c r="W68" s="72"/>
      <c r="X68" s="72"/>
      <c r="Y68" s="72"/>
      <c r="Z68" s="72"/>
      <c r="AA68" s="72"/>
      <c r="AB68" s="72"/>
      <c r="AC68" s="72"/>
      <c r="AD68" s="72"/>
    </row>
    <row r="69" spans="1:30" s="73" customFormat="1" ht="14.25" x14ac:dyDescent="0.25">
      <c r="A69" s="89">
        <v>58</v>
      </c>
      <c r="B69" s="90" t="s">
        <v>1233</v>
      </c>
      <c r="C69" s="90" t="s">
        <v>476</v>
      </c>
      <c r="D69" s="90">
        <v>24000</v>
      </c>
      <c r="E69" s="91"/>
      <c r="F69" s="92"/>
      <c r="G69" s="93"/>
      <c r="H69" s="94">
        <f t="shared" si="10"/>
        <v>0</v>
      </c>
      <c r="I69" s="95"/>
      <c r="J69" s="94">
        <f t="shared" si="11"/>
        <v>0</v>
      </c>
      <c r="K69" s="94"/>
      <c r="L69" s="96">
        <f t="shared" si="12"/>
        <v>0</v>
      </c>
      <c r="M69" s="71">
        <f t="shared" si="9"/>
        <v>1</v>
      </c>
      <c r="N69" s="71">
        <f t="shared" si="9"/>
        <v>1</v>
      </c>
      <c r="O69" s="71">
        <f t="shared" si="9"/>
        <v>1</v>
      </c>
      <c r="P69" s="71">
        <f t="shared" si="13"/>
        <v>1</v>
      </c>
      <c r="Q69" s="71"/>
      <c r="R69" s="71">
        <f t="shared" si="14"/>
        <v>0</v>
      </c>
      <c r="S69" s="71">
        <f t="shared" si="15"/>
        <v>0</v>
      </c>
      <c r="T69" s="70">
        <f t="shared" si="16"/>
        <v>0</v>
      </c>
      <c r="U69" s="71"/>
      <c r="V69" s="97"/>
      <c r="W69" s="72"/>
      <c r="X69" s="72"/>
      <c r="Y69" s="72"/>
      <c r="Z69" s="72"/>
      <c r="AA69" s="72"/>
      <c r="AB69" s="72"/>
      <c r="AC69" s="72"/>
      <c r="AD69" s="72"/>
    </row>
    <row r="70" spans="1:30" s="73" customFormat="1" ht="14.25" x14ac:dyDescent="0.25">
      <c r="A70" s="89">
        <v>59</v>
      </c>
      <c r="B70" s="90" t="s">
        <v>1234</v>
      </c>
      <c r="C70" s="90" t="s">
        <v>476</v>
      </c>
      <c r="D70" s="90">
        <v>160</v>
      </c>
      <c r="E70" s="91"/>
      <c r="F70" s="92"/>
      <c r="G70" s="93"/>
      <c r="H70" s="94">
        <f t="shared" si="10"/>
        <v>0</v>
      </c>
      <c r="I70" s="95"/>
      <c r="J70" s="94">
        <f t="shared" si="11"/>
        <v>0</v>
      </c>
      <c r="K70" s="94"/>
      <c r="L70" s="96">
        <f t="shared" si="12"/>
        <v>0</v>
      </c>
      <c r="M70" s="71">
        <f t="shared" si="9"/>
        <v>1</v>
      </c>
      <c r="N70" s="71">
        <f t="shared" si="9"/>
        <v>1</v>
      </c>
      <c r="O70" s="71">
        <f t="shared" si="9"/>
        <v>1</v>
      </c>
      <c r="P70" s="71">
        <f t="shared" si="13"/>
        <v>1</v>
      </c>
      <c r="Q70" s="71"/>
      <c r="R70" s="71">
        <f t="shared" si="14"/>
        <v>0</v>
      </c>
      <c r="S70" s="71">
        <f t="shared" si="15"/>
        <v>0</v>
      </c>
      <c r="T70" s="70">
        <f t="shared" si="16"/>
        <v>0</v>
      </c>
      <c r="U70" s="71"/>
      <c r="V70" s="97"/>
      <c r="W70" s="72"/>
      <c r="X70" s="72"/>
      <c r="Y70" s="72"/>
      <c r="Z70" s="72"/>
      <c r="AA70" s="72"/>
      <c r="AB70" s="72"/>
      <c r="AC70" s="72"/>
      <c r="AD70" s="72"/>
    </row>
    <row r="71" spans="1:30" s="73" customFormat="1" ht="14.25" x14ac:dyDescent="0.25">
      <c r="A71" s="89">
        <v>60</v>
      </c>
      <c r="B71" s="90" t="s">
        <v>1235</v>
      </c>
      <c r="C71" s="90" t="s">
        <v>476</v>
      </c>
      <c r="D71" s="90">
        <v>420</v>
      </c>
      <c r="E71" s="91"/>
      <c r="F71" s="92"/>
      <c r="G71" s="93"/>
      <c r="H71" s="94">
        <f t="shared" si="10"/>
        <v>0</v>
      </c>
      <c r="I71" s="95"/>
      <c r="J71" s="94">
        <f t="shared" si="11"/>
        <v>0</v>
      </c>
      <c r="K71" s="94"/>
      <c r="L71" s="96">
        <f t="shared" si="12"/>
        <v>0</v>
      </c>
      <c r="M71" s="71">
        <f t="shared" si="9"/>
        <v>1</v>
      </c>
      <c r="N71" s="71">
        <f t="shared" si="9"/>
        <v>1</v>
      </c>
      <c r="O71" s="71">
        <f t="shared" si="9"/>
        <v>1</v>
      </c>
      <c r="P71" s="71">
        <f t="shared" si="13"/>
        <v>1</v>
      </c>
      <c r="Q71" s="71"/>
      <c r="R71" s="71">
        <f t="shared" si="14"/>
        <v>0</v>
      </c>
      <c r="S71" s="71">
        <f t="shared" si="15"/>
        <v>0</v>
      </c>
      <c r="T71" s="70">
        <f t="shared" si="16"/>
        <v>0</v>
      </c>
      <c r="U71" s="71"/>
      <c r="V71" s="97"/>
      <c r="W71" s="72"/>
      <c r="X71" s="72"/>
      <c r="Y71" s="72"/>
      <c r="Z71" s="72"/>
      <c r="AA71" s="72"/>
      <c r="AB71" s="72"/>
      <c r="AC71" s="72"/>
      <c r="AD71" s="72"/>
    </row>
    <row r="72" spans="1:30" s="73" customFormat="1" ht="14.25" x14ac:dyDescent="0.25">
      <c r="A72" s="89">
        <v>61</v>
      </c>
      <c r="B72" s="90" t="s">
        <v>1236</v>
      </c>
      <c r="C72" s="90" t="s">
        <v>476</v>
      </c>
      <c r="D72" s="90">
        <v>22400</v>
      </c>
      <c r="E72" s="91"/>
      <c r="F72" s="92"/>
      <c r="G72" s="93"/>
      <c r="H72" s="94">
        <f t="shared" si="10"/>
        <v>0</v>
      </c>
      <c r="I72" s="95"/>
      <c r="J72" s="94">
        <f t="shared" si="11"/>
        <v>0</v>
      </c>
      <c r="K72" s="94"/>
      <c r="L72" s="96">
        <f t="shared" si="12"/>
        <v>0</v>
      </c>
      <c r="M72" s="71">
        <f t="shared" si="9"/>
        <v>1</v>
      </c>
      <c r="N72" s="71">
        <f t="shared" si="9"/>
        <v>1</v>
      </c>
      <c r="O72" s="71">
        <f t="shared" si="9"/>
        <v>1</v>
      </c>
      <c r="P72" s="71">
        <f t="shared" si="13"/>
        <v>1</v>
      </c>
      <c r="Q72" s="71"/>
      <c r="R72" s="71">
        <f t="shared" si="14"/>
        <v>0</v>
      </c>
      <c r="S72" s="71">
        <f t="shared" si="15"/>
        <v>0</v>
      </c>
      <c r="T72" s="70">
        <f t="shared" si="16"/>
        <v>0</v>
      </c>
      <c r="U72" s="71"/>
      <c r="V72" s="97"/>
      <c r="W72" s="72"/>
      <c r="X72" s="72"/>
      <c r="Y72" s="72"/>
      <c r="Z72" s="72"/>
      <c r="AA72" s="72"/>
      <c r="AB72" s="72"/>
      <c r="AC72" s="72"/>
      <c r="AD72" s="72"/>
    </row>
    <row r="73" spans="1:30" s="73" customFormat="1" ht="28.5" x14ac:dyDescent="0.25">
      <c r="A73" s="89">
        <v>62</v>
      </c>
      <c r="B73" s="90" t="s">
        <v>1237</v>
      </c>
      <c r="C73" s="90" t="s">
        <v>505</v>
      </c>
      <c r="D73" s="90">
        <v>300</v>
      </c>
      <c r="E73" s="91"/>
      <c r="F73" s="92"/>
      <c r="G73" s="93"/>
      <c r="H73" s="94">
        <f t="shared" si="10"/>
        <v>0</v>
      </c>
      <c r="I73" s="95"/>
      <c r="J73" s="94">
        <f t="shared" si="11"/>
        <v>0</v>
      </c>
      <c r="K73" s="94"/>
      <c r="L73" s="96">
        <f t="shared" si="12"/>
        <v>0</v>
      </c>
      <c r="M73" s="71">
        <f t="shared" si="9"/>
        <v>1</v>
      </c>
      <c r="N73" s="71">
        <f t="shared" si="9"/>
        <v>1</v>
      </c>
      <c r="O73" s="71">
        <f t="shared" si="9"/>
        <v>1</v>
      </c>
      <c r="P73" s="71">
        <f t="shared" si="13"/>
        <v>1</v>
      </c>
      <c r="Q73" s="71"/>
      <c r="R73" s="71">
        <f t="shared" si="14"/>
        <v>0</v>
      </c>
      <c r="S73" s="71">
        <f t="shared" si="15"/>
        <v>0</v>
      </c>
      <c r="T73" s="70">
        <f t="shared" si="16"/>
        <v>0</v>
      </c>
      <c r="U73" s="71"/>
      <c r="V73" s="97"/>
      <c r="W73" s="72"/>
      <c r="X73" s="72"/>
      <c r="Y73" s="72"/>
      <c r="Z73" s="72"/>
      <c r="AA73" s="72"/>
      <c r="AB73" s="72"/>
      <c r="AC73" s="72"/>
      <c r="AD73" s="72"/>
    </row>
    <row r="74" spans="1:30" s="73" customFormat="1" ht="28.5" x14ac:dyDescent="0.25">
      <c r="A74" s="89">
        <v>63</v>
      </c>
      <c r="B74" s="90" t="s">
        <v>1238</v>
      </c>
      <c r="C74" s="90" t="s">
        <v>476</v>
      </c>
      <c r="D74" s="90">
        <v>300</v>
      </c>
      <c r="E74" s="91"/>
      <c r="F74" s="92"/>
      <c r="G74" s="93"/>
      <c r="H74" s="94">
        <f t="shared" si="10"/>
        <v>0</v>
      </c>
      <c r="I74" s="95"/>
      <c r="J74" s="94">
        <f t="shared" si="11"/>
        <v>0</v>
      </c>
      <c r="K74" s="94"/>
      <c r="L74" s="96">
        <f t="shared" si="12"/>
        <v>0</v>
      </c>
      <c r="M74" s="71">
        <f t="shared" si="9"/>
        <v>1</v>
      </c>
      <c r="N74" s="71">
        <f t="shared" si="9"/>
        <v>1</v>
      </c>
      <c r="O74" s="71">
        <f t="shared" si="9"/>
        <v>1</v>
      </c>
      <c r="P74" s="71">
        <f t="shared" si="13"/>
        <v>1</v>
      </c>
      <c r="Q74" s="71"/>
      <c r="R74" s="71">
        <f t="shared" si="14"/>
        <v>0</v>
      </c>
      <c r="S74" s="71">
        <f t="shared" si="15"/>
        <v>0</v>
      </c>
      <c r="T74" s="70">
        <f t="shared" si="16"/>
        <v>0</v>
      </c>
      <c r="U74" s="71"/>
      <c r="V74" s="97"/>
      <c r="W74" s="72"/>
      <c r="X74" s="72"/>
      <c r="Y74" s="72"/>
      <c r="Z74" s="72"/>
      <c r="AA74" s="72"/>
      <c r="AB74" s="72"/>
      <c r="AC74" s="72"/>
      <c r="AD74" s="72"/>
    </row>
    <row r="75" spans="1:30" s="73" customFormat="1" ht="14.25" x14ac:dyDescent="0.25">
      <c r="A75" s="89">
        <v>64</v>
      </c>
      <c r="B75" s="90" t="s">
        <v>1239</v>
      </c>
      <c r="C75" s="90" t="s">
        <v>476</v>
      </c>
      <c r="D75" s="90">
        <v>28000</v>
      </c>
      <c r="E75" s="91"/>
      <c r="F75" s="92"/>
      <c r="G75" s="93"/>
      <c r="H75" s="94">
        <f t="shared" si="10"/>
        <v>0</v>
      </c>
      <c r="I75" s="95"/>
      <c r="J75" s="94">
        <f t="shared" si="11"/>
        <v>0</v>
      </c>
      <c r="K75" s="94"/>
      <c r="L75" s="96">
        <f t="shared" si="12"/>
        <v>0</v>
      </c>
      <c r="M75" s="71">
        <f t="shared" si="9"/>
        <v>1</v>
      </c>
      <c r="N75" s="71">
        <f t="shared" si="9"/>
        <v>1</v>
      </c>
      <c r="O75" s="71">
        <f t="shared" si="9"/>
        <v>1</v>
      </c>
      <c r="P75" s="71">
        <f t="shared" si="13"/>
        <v>1</v>
      </c>
      <c r="Q75" s="71"/>
      <c r="R75" s="71">
        <f t="shared" si="14"/>
        <v>0</v>
      </c>
      <c r="S75" s="71">
        <f t="shared" si="15"/>
        <v>0</v>
      </c>
      <c r="T75" s="70">
        <f t="shared" si="16"/>
        <v>0</v>
      </c>
      <c r="U75" s="71"/>
      <c r="V75" s="97"/>
      <c r="W75" s="72"/>
      <c r="X75" s="72"/>
      <c r="Y75" s="72"/>
      <c r="Z75" s="72"/>
      <c r="AA75" s="72"/>
      <c r="AB75" s="72"/>
      <c r="AC75" s="72"/>
      <c r="AD75" s="72"/>
    </row>
    <row r="76" spans="1:30" s="73" customFormat="1" ht="14.25" x14ac:dyDescent="0.25">
      <c r="A76" s="89">
        <v>65</v>
      </c>
      <c r="B76" s="90" t="s">
        <v>1240</v>
      </c>
      <c r="C76" s="90" t="s">
        <v>476</v>
      </c>
      <c r="D76" s="90">
        <v>6000</v>
      </c>
      <c r="E76" s="91"/>
      <c r="F76" s="92"/>
      <c r="G76" s="93"/>
      <c r="H76" s="94">
        <f t="shared" si="10"/>
        <v>0</v>
      </c>
      <c r="I76" s="95"/>
      <c r="J76" s="94">
        <f t="shared" si="11"/>
        <v>0</v>
      </c>
      <c r="K76" s="94"/>
      <c r="L76" s="96">
        <f t="shared" si="12"/>
        <v>0</v>
      </c>
      <c r="M76" s="71">
        <f t="shared" si="9"/>
        <v>1</v>
      </c>
      <c r="N76" s="71">
        <f t="shared" si="9"/>
        <v>1</v>
      </c>
      <c r="O76" s="71">
        <f t="shared" si="9"/>
        <v>1</v>
      </c>
      <c r="P76" s="71">
        <f t="shared" si="13"/>
        <v>1</v>
      </c>
      <c r="Q76" s="71"/>
      <c r="R76" s="71">
        <f t="shared" si="14"/>
        <v>0</v>
      </c>
      <c r="S76" s="71">
        <f t="shared" si="15"/>
        <v>0</v>
      </c>
      <c r="T76" s="70">
        <f t="shared" si="16"/>
        <v>0</v>
      </c>
      <c r="U76" s="71"/>
      <c r="V76" s="97"/>
      <c r="W76" s="72"/>
      <c r="X76" s="72"/>
      <c r="Y76" s="72"/>
      <c r="Z76" s="72"/>
      <c r="AA76" s="72"/>
      <c r="AB76" s="72"/>
      <c r="AC76" s="72"/>
      <c r="AD76" s="72"/>
    </row>
    <row r="77" spans="1:30" s="73" customFormat="1" ht="28.5" x14ac:dyDescent="0.25">
      <c r="A77" s="89">
        <v>66</v>
      </c>
      <c r="B77" s="90" t="s">
        <v>1241</v>
      </c>
      <c r="C77" s="90" t="s">
        <v>505</v>
      </c>
      <c r="D77" s="90">
        <v>2</v>
      </c>
      <c r="E77" s="91"/>
      <c r="F77" s="92"/>
      <c r="G77" s="93"/>
      <c r="H77" s="94">
        <f t="shared" si="10"/>
        <v>0</v>
      </c>
      <c r="I77" s="95"/>
      <c r="J77" s="94">
        <f t="shared" si="11"/>
        <v>0</v>
      </c>
      <c r="K77" s="94"/>
      <c r="L77" s="96">
        <f t="shared" si="12"/>
        <v>0</v>
      </c>
      <c r="M77" s="71">
        <f t="shared" si="9"/>
        <v>1</v>
      </c>
      <c r="N77" s="71">
        <f t="shared" si="9"/>
        <v>1</v>
      </c>
      <c r="O77" s="71">
        <f t="shared" si="9"/>
        <v>1</v>
      </c>
      <c r="P77" s="71">
        <f t="shared" si="13"/>
        <v>1</v>
      </c>
      <c r="Q77" s="71"/>
      <c r="R77" s="71">
        <f t="shared" si="14"/>
        <v>0</v>
      </c>
      <c r="S77" s="71">
        <f t="shared" si="15"/>
        <v>0</v>
      </c>
      <c r="T77" s="70">
        <f t="shared" si="16"/>
        <v>0</v>
      </c>
      <c r="U77" s="71"/>
      <c r="V77" s="97"/>
      <c r="W77" s="72"/>
      <c r="X77" s="72"/>
      <c r="Y77" s="72"/>
      <c r="Z77" s="72"/>
      <c r="AA77" s="72"/>
      <c r="AB77" s="72"/>
      <c r="AC77" s="72"/>
      <c r="AD77" s="72"/>
    </row>
    <row r="78" spans="1:30" s="73" customFormat="1" ht="14.25" x14ac:dyDescent="0.25">
      <c r="A78" s="89">
        <v>67</v>
      </c>
      <c r="B78" s="90" t="s">
        <v>1242</v>
      </c>
      <c r="C78" s="90" t="s">
        <v>476</v>
      </c>
      <c r="D78" s="90">
        <v>1500</v>
      </c>
      <c r="E78" s="91"/>
      <c r="F78" s="92"/>
      <c r="G78" s="93"/>
      <c r="H78" s="94">
        <f t="shared" si="10"/>
        <v>0</v>
      </c>
      <c r="I78" s="95"/>
      <c r="J78" s="94">
        <f t="shared" si="11"/>
        <v>0</v>
      </c>
      <c r="K78" s="94"/>
      <c r="L78" s="96">
        <f t="shared" si="12"/>
        <v>0</v>
      </c>
      <c r="M78" s="71">
        <f t="shared" si="9"/>
        <v>1</v>
      </c>
      <c r="N78" s="71">
        <f t="shared" si="9"/>
        <v>1</v>
      </c>
      <c r="O78" s="71">
        <f t="shared" si="9"/>
        <v>1</v>
      </c>
      <c r="P78" s="71">
        <f t="shared" si="13"/>
        <v>1</v>
      </c>
      <c r="Q78" s="71"/>
      <c r="R78" s="71">
        <f t="shared" si="14"/>
        <v>0</v>
      </c>
      <c r="S78" s="71">
        <f t="shared" si="15"/>
        <v>0</v>
      </c>
      <c r="T78" s="70">
        <f t="shared" si="16"/>
        <v>0</v>
      </c>
      <c r="U78" s="71"/>
      <c r="V78" s="97"/>
      <c r="W78" s="72"/>
      <c r="X78" s="72"/>
      <c r="Y78" s="72"/>
      <c r="Z78" s="72"/>
      <c r="AA78" s="72"/>
      <c r="AB78" s="72"/>
      <c r="AC78" s="72"/>
      <c r="AD78" s="72"/>
    </row>
    <row r="79" spans="1:30" s="73" customFormat="1" ht="14.25" x14ac:dyDescent="0.25">
      <c r="A79" s="89">
        <v>68</v>
      </c>
      <c r="B79" s="90" t="s">
        <v>1243</v>
      </c>
      <c r="C79" s="90" t="s">
        <v>476</v>
      </c>
      <c r="D79" s="90">
        <v>800</v>
      </c>
      <c r="E79" s="91"/>
      <c r="F79" s="92"/>
      <c r="G79" s="93"/>
      <c r="H79" s="94">
        <f t="shared" si="10"/>
        <v>0</v>
      </c>
      <c r="I79" s="95"/>
      <c r="J79" s="94">
        <f t="shared" si="11"/>
        <v>0</v>
      </c>
      <c r="K79" s="94"/>
      <c r="L79" s="96">
        <f t="shared" si="12"/>
        <v>0</v>
      </c>
      <c r="M79" s="71">
        <f t="shared" si="9"/>
        <v>1</v>
      </c>
      <c r="N79" s="71">
        <f t="shared" si="9"/>
        <v>1</v>
      </c>
      <c r="O79" s="71">
        <f t="shared" si="9"/>
        <v>1</v>
      </c>
      <c r="P79" s="71">
        <f t="shared" si="13"/>
        <v>1</v>
      </c>
      <c r="Q79" s="71"/>
      <c r="R79" s="71">
        <f t="shared" si="14"/>
        <v>0</v>
      </c>
      <c r="S79" s="71">
        <f t="shared" si="15"/>
        <v>0</v>
      </c>
      <c r="T79" s="70">
        <f t="shared" si="16"/>
        <v>0</v>
      </c>
      <c r="U79" s="71"/>
      <c r="V79" s="97"/>
      <c r="W79" s="72"/>
      <c r="X79" s="72"/>
      <c r="Y79" s="72"/>
      <c r="Z79" s="72"/>
      <c r="AA79" s="72"/>
      <c r="AB79" s="72"/>
      <c r="AC79" s="72"/>
      <c r="AD79" s="72"/>
    </row>
    <row r="80" spans="1:30" s="73" customFormat="1" ht="14.25" x14ac:dyDescent="0.25">
      <c r="A80" s="89">
        <v>69</v>
      </c>
      <c r="B80" s="90" t="s">
        <v>1244</v>
      </c>
      <c r="C80" s="90" t="s">
        <v>505</v>
      </c>
      <c r="D80" s="90">
        <v>130</v>
      </c>
      <c r="E80" s="91"/>
      <c r="F80" s="92"/>
      <c r="G80" s="93"/>
      <c r="H80" s="94">
        <f t="shared" si="10"/>
        <v>0</v>
      </c>
      <c r="I80" s="95"/>
      <c r="J80" s="94">
        <f t="shared" si="11"/>
        <v>0</v>
      </c>
      <c r="K80" s="94"/>
      <c r="L80" s="96">
        <f t="shared" si="12"/>
        <v>0</v>
      </c>
      <c r="M80" s="71">
        <f t="shared" si="9"/>
        <v>1</v>
      </c>
      <c r="N80" s="71">
        <f t="shared" si="9"/>
        <v>1</v>
      </c>
      <c r="O80" s="71">
        <f t="shared" si="9"/>
        <v>1</v>
      </c>
      <c r="P80" s="71">
        <f t="shared" si="13"/>
        <v>1</v>
      </c>
      <c r="Q80" s="71"/>
      <c r="R80" s="71">
        <f t="shared" si="14"/>
        <v>0</v>
      </c>
      <c r="S80" s="71">
        <f t="shared" si="15"/>
        <v>0</v>
      </c>
      <c r="T80" s="70">
        <f t="shared" si="16"/>
        <v>0</v>
      </c>
      <c r="U80" s="71"/>
      <c r="V80" s="97"/>
      <c r="W80" s="72"/>
      <c r="X80" s="72"/>
      <c r="Y80" s="72"/>
      <c r="Z80" s="72"/>
      <c r="AA80" s="72"/>
      <c r="AB80" s="72"/>
      <c r="AC80" s="72"/>
      <c r="AD80" s="72"/>
    </row>
    <row r="81" spans="1:30" s="73" customFormat="1" ht="14.25" x14ac:dyDescent="0.25">
      <c r="A81" s="89">
        <v>70</v>
      </c>
      <c r="B81" s="90" t="s">
        <v>1245</v>
      </c>
      <c r="C81" s="90" t="s">
        <v>476</v>
      </c>
      <c r="D81" s="90">
        <v>2500</v>
      </c>
      <c r="E81" s="91"/>
      <c r="F81" s="92"/>
      <c r="G81" s="93"/>
      <c r="H81" s="94">
        <f t="shared" si="10"/>
        <v>0</v>
      </c>
      <c r="I81" s="95"/>
      <c r="J81" s="94">
        <f t="shared" si="11"/>
        <v>0</v>
      </c>
      <c r="K81" s="94"/>
      <c r="L81" s="96">
        <f t="shared" si="12"/>
        <v>0</v>
      </c>
      <c r="M81" s="71">
        <f t="shared" si="9"/>
        <v>1</v>
      </c>
      <c r="N81" s="71">
        <f t="shared" si="9"/>
        <v>1</v>
      </c>
      <c r="O81" s="71">
        <f t="shared" si="9"/>
        <v>1</v>
      </c>
      <c r="P81" s="71">
        <f t="shared" si="13"/>
        <v>1</v>
      </c>
      <c r="Q81" s="71"/>
      <c r="R81" s="71">
        <f t="shared" si="14"/>
        <v>0</v>
      </c>
      <c r="S81" s="71">
        <f t="shared" si="15"/>
        <v>0</v>
      </c>
      <c r="T81" s="70">
        <f t="shared" si="16"/>
        <v>0</v>
      </c>
      <c r="U81" s="71"/>
      <c r="V81" s="97"/>
      <c r="W81" s="72"/>
      <c r="X81" s="72"/>
      <c r="Y81" s="72"/>
      <c r="Z81" s="72"/>
      <c r="AA81" s="72"/>
      <c r="AB81" s="72"/>
      <c r="AC81" s="72"/>
      <c r="AD81" s="72"/>
    </row>
    <row r="82" spans="1:30" s="73" customFormat="1" ht="14.25" x14ac:dyDescent="0.25">
      <c r="A82" s="89">
        <v>71</v>
      </c>
      <c r="B82" s="90" t="s">
        <v>1246</v>
      </c>
      <c r="C82" s="90" t="s">
        <v>505</v>
      </c>
      <c r="D82" s="90">
        <v>1000</v>
      </c>
      <c r="E82" s="91"/>
      <c r="F82" s="92"/>
      <c r="G82" s="93"/>
      <c r="H82" s="94">
        <f t="shared" si="10"/>
        <v>0</v>
      </c>
      <c r="I82" s="95"/>
      <c r="J82" s="94">
        <f t="shared" si="11"/>
        <v>0</v>
      </c>
      <c r="K82" s="94"/>
      <c r="L82" s="96">
        <f t="shared" si="12"/>
        <v>0</v>
      </c>
      <c r="M82" s="71">
        <f t="shared" si="9"/>
        <v>1</v>
      </c>
      <c r="N82" s="71">
        <f t="shared" si="9"/>
        <v>1</v>
      </c>
      <c r="O82" s="71">
        <f t="shared" si="9"/>
        <v>1</v>
      </c>
      <c r="P82" s="71">
        <f t="shared" si="13"/>
        <v>1</v>
      </c>
      <c r="Q82" s="71"/>
      <c r="R82" s="71">
        <f t="shared" si="14"/>
        <v>0</v>
      </c>
      <c r="S82" s="71">
        <f t="shared" si="15"/>
        <v>0</v>
      </c>
      <c r="T82" s="70">
        <f t="shared" si="16"/>
        <v>0</v>
      </c>
      <c r="U82" s="71"/>
      <c r="V82" s="97"/>
      <c r="W82" s="72"/>
      <c r="X82" s="72"/>
      <c r="Y82" s="72"/>
      <c r="Z82" s="72"/>
      <c r="AA82" s="72"/>
      <c r="AB82" s="72"/>
      <c r="AC82" s="72"/>
      <c r="AD82" s="72"/>
    </row>
    <row r="83" spans="1:30" s="73" customFormat="1" ht="14.25" x14ac:dyDescent="0.25">
      <c r="A83" s="89">
        <v>72</v>
      </c>
      <c r="B83" s="90" t="s">
        <v>1247</v>
      </c>
      <c r="C83" s="90" t="s">
        <v>476</v>
      </c>
      <c r="D83" s="90">
        <v>2400</v>
      </c>
      <c r="E83" s="91"/>
      <c r="F83" s="92"/>
      <c r="G83" s="93"/>
      <c r="H83" s="94">
        <f t="shared" si="10"/>
        <v>0</v>
      </c>
      <c r="I83" s="95"/>
      <c r="J83" s="94">
        <f t="shared" si="11"/>
        <v>0</v>
      </c>
      <c r="K83" s="94"/>
      <c r="L83" s="96">
        <f t="shared" si="12"/>
        <v>0</v>
      </c>
      <c r="M83" s="71">
        <f t="shared" si="9"/>
        <v>1</v>
      </c>
      <c r="N83" s="71">
        <f t="shared" si="9"/>
        <v>1</v>
      </c>
      <c r="O83" s="71">
        <f t="shared" si="9"/>
        <v>1</v>
      </c>
      <c r="P83" s="71">
        <f t="shared" si="13"/>
        <v>1</v>
      </c>
      <c r="Q83" s="71"/>
      <c r="R83" s="71">
        <f t="shared" si="14"/>
        <v>0</v>
      </c>
      <c r="S83" s="71">
        <f t="shared" si="15"/>
        <v>0</v>
      </c>
      <c r="T83" s="70">
        <f t="shared" si="16"/>
        <v>0</v>
      </c>
      <c r="U83" s="71"/>
      <c r="V83" s="97"/>
      <c r="W83" s="72"/>
      <c r="X83" s="72"/>
      <c r="Y83" s="72"/>
      <c r="Z83" s="72"/>
      <c r="AA83" s="72"/>
      <c r="AB83" s="72"/>
      <c r="AC83" s="72"/>
      <c r="AD83" s="72"/>
    </row>
    <row r="84" spans="1:30" s="73" customFormat="1" ht="14.25" x14ac:dyDescent="0.25">
      <c r="A84" s="89">
        <v>73</v>
      </c>
      <c r="B84" s="90" t="s">
        <v>1248</v>
      </c>
      <c r="C84" s="90" t="s">
        <v>476</v>
      </c>
      <c r="D84" s="90">
        <v>10200</v>
      </c>
      <c r="E84" s="91"/>
      <c r="F84" s="92"/>
      <c r="G84" s="93"/>
      <c r="H84" s="94">
        <f t="shared" si="10"/>
        <v>0</v>
      </c>
      <c r="I84" s="95"/>
      <c r="J84" s="94">
        <f t="shared" si="11"/>
        <v>0</v>
      </c>
      <c r="K84" s="94"/>
      <c r="L84" s="96">
        <f t="shared" si="12"/>
        <v>0</v>
      </c>
      <c r="M84" s="71">
        <f t="shared" si="9"/>
        <v>1</v>
      </c>
      <c r="N84" s="71">
        <f t="shared" si="9"/>
        <v>1</v>
      </c>
      <c r="O84" s="71">
        <f t="shared" si="9"/>
        <v>1</v>
      </c>
      <c r="P84" s="71">
        <f t="shared" si="13"/>
        <v>1</v>
      </c>
      <c r="Q84" s="71"/>
      <c r="R84" s="71">
        <f t="shared" si="14"/>
        <v>0</v>
      </c>
      <c r="S84" s="71">
        <f t="shared" si="15"/>
        <v>0</v>
      </c>
      <c r="T84" s="70">
        <f t="shared" si="16"/>
        <v>0</v>
      </c>
      <c r="U84" s="71"/>
      <c r="V84" s="97"/>
      <c r="W84" s="72"/>
      <c r="X84" s="72"/>
      <c r="Y84" s="72"/>
      <c r="Z84" s="72"/>
      <c r="AA84" s="72"/>
      <c r="AB84" s="72"/>
      <c r="AC84" s="72"/>
      <c r="AD84" s="72"/>
    </row>
    <row r="85" spans="1:30" s="73" customFormat="1" ht="14.25" x14ac:dyDescent="0.25">
      <c r="A85" s="89">
        <v>74</v>
      </c>
      <c r="B85" s="90" t="s">
        <v>1249</v>
      </c>
      <c r="C85" s="90" t="s">
        <v>476</v>
      </c>
      <c r="D85" s="90">
        <v>15600</v>
      </c>
      <c r="E85" s="91"/>
      <c r="F85" s="92"/>
      <c r="G85" s="93"/>
      <c r="H85" s="94">
        <f t="shared" si="10"/>
        <v>0</v>
      </c>
      <c r="I85" s="95"/>
      <c r="J85" s="94">
        <f t="shared" si="11"/>
        <v>0</v>
      </c>
      <c r="K85" s="94"/>
      <c r="L85" s="96">
        <f t="shared" si="12"/>
        <v>0</v>
      </c>
      <c r="M85" s="71">
        <f t="shared" si="9"/>
        <v>1</v>
      </c>
      <c r="N85" s="71">
        <f t="shared" si="9"/>
        <v>1</v>
      </c>
      <c r="O85" s="71">
        <f t="shared" si="9"/>
        <v>1</v>
      </c>
      <c r="P85" s="71">
        <f t="shared" si="13"/>
        <v>1</v>
      </c>
      <c r="Q85" s="71"/>
      <c r="R85" s="71">
        <f t="shared" si="14"/>
        <v>0</v>
      </c>
      <c r="S85" s="71">
        <f t="shared" si="15"/>
        <v>0</v>
      </c>
      <c r="T85" s="70">
        <f t="shared" si="16"/>
        <v>0</v>
      </c>
      <c r="U85" s="71"/>
      <c r="V85" s="97"/>
      <c r="W85" s="72"/>
      <c r="X85" s="72"/>
      <c r="Y85" s="72"/>
      <c r="Z85" s="72"/>
      <c r="AA85" s="72"/>
      <c r="AB85" s="72"/>
      <c r="AC85" s="72"/>
      <c r="AD85" s="72"/>
    </row>
    <row r="86" spans="1:30" s="73" customFormat="1" ht="14.25" x14ac:dyDescent="0.25">
      <c r="A86" s="89">
        <v>75</v>
      </c>
      <c r="B86" s="90" t="s">
        <v>1250</v>
      </c>
      <c r="C86" s="90" t="s">
        <v>476</v>
      </c>
      <c r="D86" s="90">
        <v>48000</v>
      </c>
      <c r="E86" s="91"/>
      <c r="F86" s="92"/>
      <c r="G86" s="93"/>
      <c r="H86" s="94">
        <f t="shared" si="10"/>
        <v>0</v>
      </c>
      <c r="I86" s="95"/>
      <c r="J86" s="94">
        <f t="shared" si="11"/>
        <v>0</v>
      </c>
      <c r="K86" s="94"/>
      <c r="L86" s="96">
        <f t="shared" si="12"/>
        <v>0</v>
      </c>
      <c r="M86" s="71">
        <f t="shared" si="9"/>
        <v>1</v>
      </c>
      <c r="N86" s="71">
        <f t="shared" si="9"/>
        <v>1</v>
      </c>
      <c r="O86" s="71">
        <f t="shared" si="9"/>
        <v>1</v>
      </c>
      <c r="P86" s="71">
        <f t="shared" si="13"/>
        <v>1</v>
      </c>
      <c r="Q86" s="71"/>
      <c r="R86" s="71">
        <f t="shared" si="14"/>
        <v>0</v>
      </c>
      <c r="S86" s="71">
        <f t="shared" si="15"/>
        <v>0</v>
      </c>
      <c r="T86" s="70">
        <f t="shared" si="16"/>
        <v>0</v>
      </c>
      <c r="U86" s="71"/>
      <c r="V86" s="97"/>
      <c r="W86" s="72"/>
      <c r="X86" s="72"/>
      <c r="Y86" s="72"/>
      <c r="Z86" s="72"/>
      <c r="AA86" s="72"/>
      <c r="AB86" s="72"/>
      <c r="AC86" s="72"/>
      <c r="AD86" s="72"/>
    </row>
    <row r="87" spans="1:30" s="73" customFormat="1" ht="14.25" x14ac:dyDescent="0.25">
      <c r="A87" s="89">
        <v>76</v>
      </c>
      <c r="B87" s="90" t="s">
        <v>1251</v>
      </c>
      <c r="C87" s="90" t="s">
        <v>476</v>
      </c>
      <c r="D87" s="90">
        <v>600</v>
      </c>
      <c r="E87" s="91"/>
      <c r="F87" s="92"/>
      <c r="G87" s="93"/>
      <c r="H87" s="94">
        <f t="shared" si="10"/>
        <v>0</v>
      </c>
      <c r="I87" s="95"/>
      <c r="J87" s="94">
        <f t="shared" si="11"/>
        <v>0</v>
      </c>
      <c r="K87" s="94"/>
      <c r="L87" s="96">
        <f t="shared" si="12"/>
        <v>0</v>
      </c>
      <c r="M87" s="71">
        <f t="shared" si="9"/>
        <v>1</v>
      </c>
      <c r="N87" s="71">
        <f t="shared" si="9"/>
        <v>1</v>
      </c>
      <c r="O87" s="71">
        <f t="shared" si="9"/>
        <v>1</v>
      </c>
      <c r="P87" s="71">
        <f t="shared" si="13"/>
        <v>1</v>
      </c>
      <c r="Q87" s="71"/>
      <c r="R87" s="71">
        <f t="shared" si="14"/>
        <v>0</v>
      </c>
      <c r="S87" s="71">
        <f t="shared" si="15"/>
        <v>0</v>
      </c>
      <c r="T87" s="70">
        <f t="shared" si="16"/>
        <v>0</v>
      </c>
      <c r="U87" s="71"/>
      <c r="V87" s="97"/>
      <c r="W87" s="72"/>
      <c r="X87" s="72"/>
      <c r="Y87" s="72"/>
      <c r="Z87" s="72"/>
      <c r="AA87" s="72"/>
      <c r="AB87" s="72"/>
      <c r="AC87" s="72"/>
      <c r="AD87" s="72"/>
    </row>
    <row r="88" spans="1:30" s="73" customFormat="1" ht="14.25" x14ac:dyDescent="0.25">
      <c r="A88" s="89">
        <v>77</v>
      </c>
      <c r="B88" s="90" t="s">
        <v>1252</v>
      </c>
      <c r="C88" s="90" t="s">
        <v>476</v>
      </c>
      <c r="D88" s="90">
        <v>1800</v>
      </c>
      <c r="E88" s="91"/>
      <c r="F88" s="92"/>
      <c r="G88" s="93"/>
      <c r="H88" s="94">
        <f t="shared" si="10"/>
        <v>0</v>
      </c>
      <c r="I88" s="95"/>
      <c r="J88" s="94">
        <f t="shared" si="11"/>
        <v>0</v>
      </c>
      <c r="K88" s="94"/>
      <c r="L88" s="96">
        <f t="shared" si="12"/>
        <v>0</v>
      </c>
      <c r="M88" s="71">
        <f t="shared" si="9"/>
        <v>1</v>
      </c>
      <c r="N88" s="71">
        <f t="shared" si="9"/>
        <v>1</v>
      </c>
      <c r="O88" s="71">
        <f t="shared" si="9"/>
        <v>1</v>
      </c>
      <c r="P88" s="71">
        <f t="shared" si="13"/>
        <v>1</v>
      </c>
      <c r="Q88" s="71"/>
      <c r="R88" s="71">
        <f t="shared" si="14"/>
        <v>0</v>
      </c>
      <c r="S88" s="71">
        <f t="shared" si="15"/>
        <v>0</v>
      </c>
      <c r="T88" s="70">
        <f t="shared" si="16"/>
        <v>0</v>
      </c>
      <c r="U88" s="71"/>
      <c r="V88" s="97"/>
      <c r="W88" s="72"/>
      <c r="X88" s="72"/>
      <c r="Y88" s="72"/>
      <c r="Z88" s="72"/>
      <c r="AA88" s="72"/>
      <c r="AB88" s="72"/>
      <c r="AC88" s="72"/>
      <c r="AD88" s="72"/>
    </row>
    <row r="89" spans="1:30" s="73" customFormat="1" ht="28.5" x14ac:dyDescent="0.25">
      <c r="A89" s="89">
        <v>78</v>
      </c>
      <c r="B89" s="90" t="s">
        <v>1253</v>
      </c>
      <c r="C89" s="90" t="s">
        <v>505</v>
      </c>
      <c r="D89" s="90">
        <v>60</v>
      </c>
      <c r="E89" s="91"/>
      <c r="F89" s="92"/>
      <c r="G89" s="93"/>
      <c r="H89" s="94">
        <f t="shared" si="10"/>
        <v>0</v>
      </c>
      <c r="I89" s="95"/>
      <c r="J89" s="94">
        <f t="shared" si="11"/>
        <v>0</v>
      </c>
      <c r="K89" s="94"/>
      <c r="L89" s="96">
        <f t="shared" si="12"/>
        <v>0</v>
      </c>
      <c r="M89" s="71">
        <f t="shared" si="9"/>
        <v>1</v>
      </c>
      <c r="N89" s="71">
        <f t="shared" si="9"/>
        <v>1</v>
      </c>
      <c r="O89" s="71">
        <f t="shared" si="9"/>
        <v>1</v>
      </c>
      <c r="P89" s="71">
        <f t="shared" si="13"/>
        <v>1</v>
      </c>
      <c r="Q89" s="71"/>
      <c r="R89" s="71">
        <f t="shared" si="14"/>
        <v>0</v>
      </c>
      <c r="S89" s="71">
        <f t="shared" si="15"/>
        <v>0</v>
      </c>
      <c r="T89" s="70">
        <f t="shared" si="16"/>
        <v>0</v>
      </c>
      <c r="U89" s="71"/>
      <c r="V89" s="97"/>
      <c r="W89" s="72"/>
      <c r="X89" s="72"/>
      <c r="Y89" s="72"/>
      <c r="Z89" s="72"/>
      <c r="AA89" s="72"/>
      <c r="AB89" s="72"/>
      <c r="AC89" s="72"/>
      <c r="AD89" s="72"/>
    </row>
    <row r="90" spans="1:30" s="73" customFormat="1" ht="14.25" x14ac:dyDescent="0.25">
      <c r="A90" s="89">
        <v>79</v>
      </c>
      <c r="B90" s="90" t="s">
        <v>1254</v>
      </c>
      <c r="C90" s="90" t="s">
        <v>476</v>
      </c>
      <c r="D90" s="90">
        <v>560</v>
      </c>
      <c r="E90" s="91"/>
      <c r="F90" s="92"/>
      <c r="G90" s="93"/>
      <c r="H90" s="94">
        <f t="shared" si="10"/>
        <v>0</v>
      </c>
      <c r="I90" s="95"/>
      <c r="J90" s="94">
        <f t="shared" si="11"/>
        <v>0</v>
      </c>
      <c r="K90" s="94"/>
      <c r="L90" s="96">
        <f t="shared" si="12"/>
        <v>0</v>
      </c>
      <c r="M90" s="71">
        <f t="shared" si="9"/>
        <v>1</v>
      </c>
      <c r="N90" s="71">
        <f t="shared" si="9"/>
        <v>1</v>
      </c>
      <c r="O90" s="71">
        <f t="shared" si="9"/>
        <v>1</v>
      </c>
      <c r="P90" s="71">
        <f t="shared" si="13"/>
        <v>1</v>
      </c>
      <c r="Q90" s="71"/>
      <c r="R90" s="71">
        <f t="shared" si="14"/>
        <v>0</v>
      </c>
      <c r="S90" s="71">
        <f t="shared" si="15"/>
        <v>0</v>
      </c>
      <c r="T90" s="70">
        <f t="shared" si="16"/>
        <v>0</v>
      </c>
      <c r="U90" s="71"/>
      <c r="V90" s="97"/>
      <c r="W90" s="72"/>
      <c r="X90" s="72"/>
      <c r="Y90" s="72"/>
      <c r="Z90" s="72"/>
      <c r="AA90" s="72"/>
      <c r="AB90" s="72"/>
      <c r="AC90" s="72"/>
      <c r="AD90" s="72"/>
    </row>
    <row r="91" spans="1:30" s="73" customFormat="1" ht="14.25" x14ac:dyDescent="0.25">
      <c r="A91" s="89">
        <v>80</v>
      </c>
      <c r="B91" s="90" t="s">
        <v>1255</v>
      </c>
      <c r="C91" s="90" t="s">
        <v>476</v>
      </c>
      <c r="D91" s="90">
        <v>18600</v>
      </c>
      <c r="E91" s="91"/>
      <c r="F91" s="92"/>
      <c r="G91" s="93"/>
      <c r="H91" s="94">
        <f t="shared" si="10"/>
        <v>0</v>
      </c>
      <c r="I91" s="95"/>
      <c r="J91" s="94">
        <f t="shared" si="11"/>
        <v>0</v>
      </c>
      <c r="K91" s="94"/>
      <c r="L91" s="96">
        <f t="shared" si="12"/>
        <v>0</v>
      </c>
      <c r="M91" s="71">
        <f t="shared" si="9"/>
        <v>1</v>
      </c>
      <c r="N91" s="71">
        <f t="shared" si="9"/>
        <v>1</v>
      </c>
      <c r="O91" s="71">
        <f t="shared" si="9"/>
        <v>1</v>
      </c>
      <c r="P91" s="71">
        <f t="shared" si="13"/>
        <v>1</v>
      </c>
      <c r="Q91" s="71"/>
      <c r="R91" s="71">
        <f t="shared" si="14"/>
        <v>0</v>
      </c>
      <c r="S91" s="71">
        <f t="shared" si="15"/>
        <v>0</v>
      </c>
      <c r="T91" s="70">
        <f t="shared" si="16"/>
        <v>0</v>
      </c>
      <c r="U91" s="71"/>
      <c r="V91" s="97"/>
      <c r="W91" s="72"/>
      <c r="X91" s="72"/>
      <c r="Y91" s="72"/>
      <c r="Z91" s="72"/>
      <c r="AA91" s="72"/>
      <c r="AB91" s="72"/>
      <c r="AC91" s="72"/>
      <c r="AD91" s="72"/>
    </row>
    <row r="92" spans="1:30" s="73" customFormat="1" ht="14.25" x14ac:dyDescent="0.25">
      <c r="A92" s="89">
        <v>81</v>
      </c>
      <c r="B92" s="90" t="s">
        <v>1256</v>
      </c>
      <c r="C92" s="90" t="s">
        <v>476</v>
      </c>
      <c r="D92" s="90">
        <v>42000</v>
      </c>
      <c r="E92" s="91"/>
      <c r="F92" s="92"/>
      <c r="G92" s="93"/>
      <c r="H92" s="94">
        <f t="shared" si="10"/>
        <v>0</v>
      </c>
      <c r="I92" s="95"/>
      <c r="J92" s="94">
        <f t="shared" si="11"/>
        <v>0</v>
      </c>
      <c r="K92" s="94"/>
      <c r="L92" s="96">
        <f t="shared" si="12"/>
        <v>0</v>
      </c>
      <c r="M92" s="71">
        <f t="shared" si="9"/>
        <v>1</v>
      </c>
      <c r="N92" s="71">
        <f t="shared" si="9"/>
        <v>1</v>
      </c>
      <c r="O92" s="71">
        <f t="shared" si="9"/>
        <v>1</v>
      </c>
      <c r="P92" s="71">
        <f t="shared" si="13"/>
        <v>1</v>
      </c>
      <c r="Q92" s="71"/>
      <c r="R92" s="71">
        <f t="shared" si="14"/>
        <v>0</v>
      </c>
      <c r="S92" s="71">
        <f t="shared" si="15"/>
        <v>0</v>
      </c>
      <c r="T92" s="70">
        <f t="shared" si="16"/>
        <v>0</v>
      </c>
      <c r="U92" s="71"/>
      <c r="V92" s="97"/>
      <c r="W92" s="72"/>
      <c r="X92" s="72"/>
      <c r="Y92" s="72"/>
      <c r="Z92" s="72"/>
      <c r="AA92" s="72"/>
      <c r="AB92" s="72"/>
      <c r="AC92" s="72"/>
      <c r="AD92" s="72"/>
    </row>
    <row r="93" spans="1:30" s="73" customFormat="1" ht="14.25" x14ac:dyDescent="0.25">
      <c r="A93" s="89">
        <v>82</v>
      </c>
      <c r="B93" s="90" t="s">
        <v>1257</v>
      </c>
      <c r="C93" s="90" t="s">
        <v>476</v>
      </c>
      <c r="D93" s="90">
        <v>25000</v>
      </c>
      <c r="E93" s="91"/>
      <c r="F93" s="92"/>
      <c r="G93" s="93"/>
      <c r="H93" s="94">
        <f t="shared" si="10"/>
        <v>0</v>
      </c>
      <c r="I93" s="95"/>
      <c r="J93" s="94">
        <f t="shared" si="11"/>
        <v>0</v>
      </c>
      <c r="K93" s="94"/>
      <c r="L93" s="96">
        <f t="shared" si="12"/>
        <v>0</v>
      </c>
      <c r="M93" s="71">
        <f t="shared" si="9"/>
        <v>1</v>
      </c>
      <c r="N93" s="71">
        <f t="shared" si="9"/>
        <v>1</v>
      </c>
      <c r="O93" s="71">
        <f t="shared" si="9"/>
        <v>1</v>
      </c>
      <c r="P93" s="71">
        <f t="shared" si="13"/>
        <v>1</v>
      </c>
      <c r="Q93" s="71"/>
      <c r="R93" s="71">
        <f t="shared" si="14"/>
        <v>0</v>
      </c>
      <c r="S93" s="71">
        <f t="shared" si="15"/>
        <v>0</v>
      </c>
      <c r="T93" s="70">
        <f t="shared" si="16"/>
        <v>0</v>
      </c>
      <c r="U93" s="71"/>
      <c r="V93" s="97"/>
      <c r="W93" s="72"/>
      <c r="X93" s="72"/>
      <c r="Y93" s="72"/>
      <c r="Z93" s="72"/>
      <c r="AA93" s="72"/>
      <c r="AB93" s="72"/>
      <c r="AC93" s="72"/>
      <c r="AD93" s="72"/>
    </row>
    <row r="94" spans="1:30" s="73" customFormat="1" ht="14.25" x14ac:dyDescent="0.25">
      <c r="A94" s="89">
        <v>83</v>
      </c>
      <c r="B94" s="90" t="s">
        <v>1258</v>
      </c>
      <c r="C94" s="90" t="s">
        <v>476</v>
      </c>
      <c r="D94" s="90">
        <v>31000</v>
      </c>
      <c r="E94" s="91"/>
      <c r="F94" s="92"/>
      <c r="G94" s="93"/>
      <c r="H94" s="94">
        <f t="shared" si="10"/>
        <v>0</v>
      </c>
      <c r="I94" s="95"/>
      <c r="J94" s="94">
        <f t="shared" si="11"/>
        <v>0</v>
      </c>
      <c r="K94" s="94"/>
      <c r="L94" s="96">
        <f t="shared" si="12"/>
        <v>0</v>
      </c>
      <c r="M94" s="71">
        <f t="shared" si="9"/>
        <v>1</v>
      </c>
      <c r="N94" s="71">
        <f t="shared" si="9"/>
        <v>1</v>
      </c>
      <c r="O94" s="71">
        <f t="shared" si="9"/>
        <v>1</v>
      </c>
      <c r="P94" s="71">
        <f t="shared" si="13"/>
        <v>1</v>
      </c>
      <c r="Q94" s="71"/>
      <c r="R94" s="71">
        <f t="shared" si="14"/>
        <v>0</v>
      </c>
      <c r="S94" s="71">
        <f t="shared" si="15"/>
        <v>0</v>
      </c>
      <c r="T94" s="70">
        <f t="shared" si="16"/>
        <v>0</v>
      </c>
      <c r="U94" s="71"/>
      <c r="V94" s="97"/>
      <c r="W94" s="72"/>
      <c r="X94" s="72"/>
      <c r="Y94" s="72"/>
      <c r="Z94" s="72"/>
      <c r="AA94" s="72"/>
      <c r="AB94" s="72"/>
      <c r="AC94" s="72"/>
      <c r="AD94" s="72"/>
    </row>
    <row r="95" spans="1:30" s="73" customFormat="1" ht="14.25" x14ac:dyDescent="0.25">
      <c r="A95" s="89">
        <v>84</v>
      </c>
      <c r="B95" s="90" t="s">
        <v>1259</v>
      </c>
      <c r="C95" s="90" t="s">
        <v>476</v>
      </c>
      <c r="D95" s="90">
        <v>10000</v>
      </c>
      <c r="E95" s="91"/>
      <c r="F95" s="92"/>
      <c r="G95" s="93"/>
      <c r="H95" s="94">
        <f t="shared" si="10"/>
        <v>0</v>
      </c>
      <c r="I95" s="95"/>
      <c r="J95" s="94">
        <f t="shared" si="11"/>
        <v>0</v>
      </c>
      <c r="K95" s="94"/>
      <c r="L95" s="96">
        <f t="shared" si="12"/>
        <v>0</v>
      </c>
      <c r="M95" s="71">
        <f t="shared" si="9"/>
        <v>1</v>
      </c>
      <c r="N95" s="71">
        <f t="shared" si="9"/>
        <v>1</v>
      </c>
      <c r="O95" s="71">
        <f t="shared" si="9"/>
        <v>1</v>
      </c>
      <c r="P95" s="71">
        <f t="shared" si="13"/>
        <v>1</v>
      </c>
      <c r="Q95" s="71"/>
      <c r="R95" s="71">
        <f t="shared" si="14"/>
        <v>0</v>
      </c>
      <c r="S95" s="71">
        <f t="shared" si="15"/>
        <v>0</v>
      </c>
      <c r="T95" s="70">
        <f t="shared" si="16"/>
        <v>0</v>
      </c>
      <c r="U95" s="71"/>
      <c r="V95" s="97"/>
      <c r="W95" s="72"/>
      <c r="X95" s="72"/>
      <c r="Y95" s="72"/>
      <c r="Z95" s="72"/>
      <c r="AA95" s="72"/>
      <c r="AB95" s="72"/>
      <c r="AC95" s="72"/>
      <c r="AD95" s="72"/>
    </row>
    <row r="96" spans="1:30" s="73" customFormat="1" ht="14.25" x14ac:dyDescent="0.25">
      <c r="A96" s="89">
        <v>85</v>
      </c>
      <c r="B96" s="90" t="s">
        <v>1260</v>
      </c>
      <c r="C96" s="90" t="s">
        <v>476</v>
      </c>
      <c r="D96" s="90">
        <v>20000</v>
      </c>
      <c r="E96" s="91"/>
      <c r="F96" s="92"/>
      <c r="G96" s="93"/>
      <c r="H96" s="94">
        <f t="shared" si="10"/>
        <v>0</v>
      </c>
      <c r="I96" s="95"/>
      <c r="J96" s="94">
        <f t="shared" si="11"/>
        <v>0</v>
      </c>
      <c r="K96" s="94"/>
      <c r="L96" s="96">
        <f t="shared" si="12"/>
        <v>0</v>
      </c>
      <c r="M96" s="71">
        <f t="shared" si="9"/>
        <v>1</v>
      </c>
      <c r="N96" s="71">
        <f t="shared" si="9"/>
        <v>1</v>
      </c>
      <c r="O96" s="71">
        <f t="shared" si="9"/>
        <v>1</v>
      </c>
      <c r="P96" s="71">
        <f t="shared" si="13"/>
        <v>1</v>
      </c>
      <c r="Q96" s="71"/>
      <c r="R96" s="71">
        <f t="shared" si="14"/>
        <v>0</v>
      </c>
      <c r="S96" s="71">
        <f t="shared" si="15"/>
        <v>0</v>
      </c>
      <c r="T96" s="70">
        <f t="shared" si="16"/>
        <v>0</v>
      </c>
      <c r="U96" s="71"/>
      <c r="V96" s="97"/>
      <c r="W96" s="72"/>
      <c r="X96" s="72"/>
      <c r="Y96" s="72"/>
      <c r="Z96" s="72"/>
      <c r="AA96" s="72"/>
      <c r="AB96" s="72"/>
      <c r="AC96" s="72"/>
      <c r="AD96" s="72"/>
    </row>
    <row r="97" spans="1:30" s="73" customFormat="1" ht="14.25" x14ac:dyDescent="0.25">
      <c r="A97" s="89">
        <v>86</v>
      </c>
      <c r="B97" s="90" t="s">
        <v>1261</v>
      </c>
      <c r="C97" s="90" t="s">
        <v>476</v>
      </c>
      <c r="D97" s="90">
        <v>800</v>
      </c>
      <c r="E97" s="91"/>
      <c r="F97" s="92"/>
      <c r="G97" s="93"/>
      <c r="H97" s="94">
        <f t="shared" si="10"/>
        <v>0</v>
      </c>
      <c r="I97" s="95"/>
      <c r="J97" s="94">
        <f t="shared" si="11"/>
        <v>0</v>
      </c>
      <c r="K97" s="94"/>
      <c r="L97" s="96">
        <f t="shared" si="12"/>
        <v>0</v>
      </c>
      <c r="M97" s="71">
        <f t="shared" si="9"/>
        <v>1</v>
      </c>
      <c r="N97" s="71">
        <f t="shared" si="9"/>
        <v>1</v>
      </c>
      <c r="O97" s="71">
        <f t="shared" si="9"/>
        <v>1</v>
      </c>
      <c r="P97" s="71">
        <f t="shared" si="13"/>
        <v>1</v>
      </c>
      <c r="Q97" s="71"/>
      <c r="R97" s="71">
        <f t="shared" si="14"/>
        <v>0</v>
      </c>
      <c r="S97" s="71">
        <f t="shared" si="15"/>
        <v>0</v>
      </c>
      <c r="T97" s="70">
        <f t="shared" si="16"/>
        <v>0</v>
      </c>
      <c r="U97" s="71"/>
      <c r="V97" s="97"/>
      <c r="W97" s="72"/>
      <c r="X97" s="72"/>
      <c r="Y97" s="72"/>
      <c r="Z97" s="72"/>
      <c r="AA97" s="72"/>
      <c r="AB97" s="72"/>
      <c r="AC97" s="72"/>
      <c r="AD97" s="72"/>
    </row>
    <row r="98" spans="1:30" s="73" customFormat="1" ht="14.25" x14ac:dyDescent="0.25">
      <c r="A98" s="89">
        <v>87</v>
      </c>
      <c r="B98" s="90" t="s">
        <v>1262</v>
      </c>
      <c r="C98" s="90" t="s">
        <v>476</v>
      </c>
      <c r="D98" s="90">
        <v>4200</v>
      </c>
      <c r="E98" s="91"/>
      <c r="F98" s="92"/>
      <c r="G98" s="93"/>
      <c r="H98" s="94">
        <f t="shared" si="10"/>
        <v>0</v>
      </c>
      <c r="I98" s="95"/>
      <c r="J98" s="94">
        <f t="shared" si="11"/>
        <v>0</v>
      </c>
      <c r="K98" s="94"/>
      <c r="L98" s="96">
        <f t="shared" si="12"/>
        <v>0</v>
      </c>
      <c r="M98" s="71">
        <f t="shared" si="9"/>
        <v>1</v>
      </c>
      <c r="N98" s="71">
        <f t="shared" si="9"/>
        <v>1</v>
      </c>
      <c r="O98" s="71">
        <f t="shared" si="9"/>
        <v>1</v>
      </c>
      <c r="P98" s="71">
        <f t="shared" si="13"/>
        <v>1</v>
      </c>
      <c r="Q98" s="71"/>
      <c r="R98" s="71">
        <f t="shared" si="14"/>
        <v>0</v>
      </c>
      <c r="S98" s="71">
        <f t="shared" si="15"/>
        <v>0</v>
      </c>
      <c r="T98" s="70">
        <f t="shared" si="16"/>
        <v>0</v>
      </c>
      <c r="U98" s="71"/>
      <c r="V98" s="97"/>
      <c r="W98" s="72"/>
      <c r="X98" s="72"/>
      <c r="Y98" s="72"/>
      <c r="Z98" s="72"/>
      <c r="AA98" s="72"/>
      <c r="AB98" s="72"/>
      <c r="AC98" s="72"/>
      <c r="AD98" s="72"/>
    </row>
    <row r="99" spans="1:30" s="73" customFormat="1" ht="14.25" x14ac:dyDescent="0.25">
      <c r="A99" s="89">
        <v>88</v>
      </c>
      <c r="B99" s="90" t="s">
        <v>1263</v>
      </c>
      <c r="C99" s="90" t="s">
        <v>476</v>
      </c>
      <c r="D99" s="90">
        <v>420</v>
      </c>
      <c r="E99" s="91"/>
      <c r="F99" s="92"/>
      <c r="G99" s="93"/>
      <c r="H99" s="94">
        <f t="shared" si="10"/>
        <v>0</v>
      </c>
      <c r="I99" s="95"/>
      <c r="J99" s="94">
        <f t="shared" si="11"/>
        <v>0</v>
      </c>
      <c r="K99" s="94"/>
      <c r="L99" s="96">
        <f t="shared" si="12"/>
        <v>0</v>
      </c>
      <c r="M99" s="71">
        <f t="shared" si="9"/>
        <v>1</v>
      </c>
      <c r="N99" s="71">
        <f t="shared" si="9"/>
        <v>1</v>
      </c>
      <c r="O99" s="71">
        <f t="shared" si="9"/>
        <v>1</v>
      </c>
      <c r="P99" s="71">
        <f t="shared" si="13"/>
        <v>1</v>
      </c>
      <c r="Q99" s="71"/>
      <c r="R99" s="71">
        <f t="shared" si="14"/>
        <v>0</v>
      </c>
      <c r="S99" s="71">
        <f t="shared" si="15"/>
        <v>0</v>
      </c>
      <c r="T99" s="70">
        <f t="shared" si="16"/>
        <v>0</v>
      </c>
      <c r="U99" s="71"/>
      <c r="V99" s="97"/>
      <c r="W99" s="72"/>
      <c r="X99" s="72"/>
      <c r="Y99" s="72"/>
      <c r="Z99" s="72"/>
      <c r="AA99" s="72"/>
      <c r="AB99" s="72"/>
      <c r="AC99" s="72"/>
      <c r="AD99" s="72"/>
    </row>
    <row r="100" spans="1:30" s="73" customFormat="1" ht="14.25" x14ac:dyDescent="0.25">
      <c r="A100" s="89">
        <v>89</v>
      </c>
      <c r="B100" s="90" t="s">
        <v>1264</v>
      </c>
      <c r="C100" s="90" t="s">
        <v>476</v>
      </c>
      <c r="D100" s="90">
        <v>2800</v>
      </c>
      <c r="E100" s="91"/>
      <c r="F100" s="92"/>
      <c r="G100" s="93"/>
      <c r="H100" s="94">
        <f t="shared" si="10"/>
        <v>0</v>
      </c>
      <c r="I100" s="95"/>
      <c r="J100" s="94">
        <f t="shared" si="11"/>
        <v>0</v>
      </c>
      <c r="K100" s="94"/>
      <c r="L100" s="96">
        <f t="shared" si="12"/>
        <v>0</v>
      </c>
      <c r="M100" s="71">
        <f t="shared" ref="M100:M146" si="17">IF(ISBLANK(E100),1,0)</f>
        <v>1</v>
      </c>
      <c r="N100" s="71">
        <f t="shared" ref="N100:N146" si="18">IF(ISBLANK(F100),1,0)</f>
        <v>1</v>
      </c>
      <c r="O100" s="71">
        <f t="shared" ref="O100:O146" si="19">IF(ISBLANK(G100),1,0)</f>
        <v>1</v>
      </c>
      <c r="P100" s="71">
        <f t="shared" si="13"/>
        <v>1</v>
      </c>
      <c r="Q100" s="71"/>
      <c r="R100" s="71">
        <f t="shared" si="14"/>
        <v>0</v>
      </c>
      <c r="S100" s="71">
        <f t="shared" si="15"/>
        <v>0</v>
      </c>
      <c r="T100" s="70">
        <f t="shared" si="16"/>
        <v>0</v>
      </c>
      <c r="U100" s="71"/>
      <c r="V100" s="97"/>
      <c r="W100" s="72"/>
      <c r="X100" s="72"/>
      <c r="Y100" s="72"/>
      <c r="Z100" s="72"/>
      <c r="AA100" s="72"/>
      <c r="AB100" s="72"/>
      <c r="AC100" s="72"/>
      <c r="AD100" s="72"/>
    </row>
    <row r="101" spans="1:30" s="73" customFormat="1" ht="14.25" x14ac:dyDescent="0.25">
      <c r="A101" s="89">
        <v>90</v>
      </c>
      <c r="B101" s="90" t="s">
        <v>1265</v>
      </c>
      <c r="C101" s="90" t="s">
        <v>476</v>
      </c>
      <c r="D101" s="90">
        <v>5600</v>
      </c>
      <c r="E101" s="91"/>
      <c r="F101" s="92"/>
      <c r="G101" s="93"/>
      <c r="H101" s="94">
        <f t="shared" si="10"/>
        <v>0</v>
      </c>
      <c r="I101" s="95"/>
      <c r="J101" s="94">
        <f t="shared" si="11"/>
        <v>0</v>
      </c>
      <c r="K101" s="94"/>
      <c r="L101" s="96">
        <f t="shared" si="12"/>
        <v>0</v>
      </c>
      <c r="M101" s="71">
        <f t="shared" si="17"/>
        <v>1</v>
      </c>
      <c r="N101" s="71">
        <f t="shared" si="18"/>
        <v>1</v>
      </c>
      <c r="O101" s="71">
        <f t="shared" si="19"/>
        <v>1</v>
      </c>
      <c r="P101" s="71">
        <f t="shared" si="13"/>
        <v>1</v>
      </c>
      <c r="Q101" s="71"/>
      <c r="R101" s="71">
        <f t="shared" si="14"/>
        <v>0</v>
      </c>
      <c r="S101" s="71">
        <f t="shared" si="15"/>
        <v>0</v>
      </c>
      <c r="T101" s="70">
        <f t="shared" si="16"/>
        <v>0</v>
      </c>
      <c r="U101" s="71"/>
      <c r="V101" s="97"/>
      <c r="W101" s="72"/>
      <c r="X101" s="72"/>
      <c r="Y101" s="72"/>
      <c r="Z101" s="72"/>
      <c r="AA101" s="72"/>
      <c r="AB101" s="72"/>
      <c r="AC101" s="72"/>
      <c r="AD101" s="72"/>
    </row>
    <row r="102" spans="1:30" s="73" customFormat="1" ht="14.25" x14ac:dyDescent="0.25">
      <c r="A102" s="89">
        <v>91</v>
      </c>
      <c r="B102" s="90" t="s">
        <v>1266</v>
      </c>
      <c r="C102" s="90" t="s">
        <v>476</v>
      </c>
      <c r="D102" s="90">
        <v>280</v>
      </c>
      <c r="E102" s="91"/>
      <c r="F102" s="92"/>
      <c r="G102" s="93"/>
      <c r="H102" s="94">
        <f t="shared" si="10"/>
        <v>0</v>
      </c>
      <c r="I102" s="95"/>
      <c r="J102" s="94">
        <f t="shared" si="11"/>
        <v>0</v>
      </c>
      <c r="K102" s="94"/>
      <c r="L102" s="96">
        <f t="shared" si="12"/>
        <v>0</v>
      </c>
      <c r="M102" s="71">
        <f t="shared" si="17"/>
        <v>1</v>
      </c>
      <c r="N102" s="71">
        <f t="shared" si="18"/>
        <v>1</v>
      </c>
      <c r="O102" s="71">
        <f t="shared" si="19"/>
        <v>1</v>
      </c>
      <c r="P102" s="71">
        <f t="shared" si="13"/>
        <v>1</v>
      </c>
      <c r="Q102" s="71"/>
      <c r="R102" s="71">
        <f t="shared" si="14"/>
        <v>0</v>
      </c>
      <c r="S102" s="71">
        <f t="shared" si="15"/>
        <v>0</v>
      </c>
      <c r="T102" s="70">
        <f t="shared" si="16"/>
        <v>0</v>
      </c>
      <c r="U102" s="71"/>
      <c r="V102" s="97"/>
      <c r="W102" s="72"/>
      <c r="X102" s="72"/>
      <c r="Y102" s="72"/>
      <c r="Z102" s="72"/>
      <c r="AA102" s="72"/>
      <c r="AB102" s="72"/>
      <c r="AC102" s="72"/>
      <c r="AD102" s="72"/>
    </row>
    <row r="103" spans="1:30" s="73" customFormat="1" ht="14.25" x14ac:dyDescent="0.25">
      <c r="A103" s="89">
        <v>92</v>
      </c>
      <c r="B103" s="90" t="s">
        <v>1267</v>
      </c>
      <c r="C103" s="90" t="s">
        <v>476</v>
      </c>
      <c r="D103" s="90">
        <v>2500</v>
      </c>
      <c r="E103" s="91"/>
      <c r="F103" s="92"/>
      <c r="G103" s="93"/>
      <c r="H103" s="94">
        <f t="shared" si="10"/>
        <v>0</v>
      </c>
      <c r="I103" s="95"/>
      <c r="J103" s="94">
        <f t="shared" si="11"/>
        <v>0</v>
      </c>
      <c r="K103" s="94"/>
      <c r="L103" s="96">
        <f t="shared" si="12"/>
        <v>0</v>
      </c>
      <c r="M103" s="71">
        <f t="shared" si="17"/>
        <v>1</v>
      </c>
      <c r="N103" s="71">
        <f t="shared" si="18"/>
        <v>1</v>
      </c>
      <c r="O103" s="71">
        <f t="shared" si="19"/>
        <v>1</v>
      </c>
      <c r="P103" s="71">
        <f t="shared" si="13"/>
        <v>1</v>
      </c>
      <c r="Q103" s="71"/>
      <c r="R103" s="71">
        <f t="shared" si="14"/>
        <v>0</v>
      </c>
      <c r="S103" s="71">
        <f t="shared" si="15"/>
        <v>0</v>
      </c>
      <c r="T103" s="70">
        <f t="shared" si="16"/>
        <v>0</v>
      </c>
      <c r="U103" s="71"/>
      <c r="V103" s="97"/>
      <c r="W103" s="72"/>
      <c r="X103" s="72"/>
      <c r="Y103" s="72"/>
      <c r="Z103" s="72"/>
      <c r="AA103" s="72"/>
      <c r="AB103" s="72"/>
      <c r="AC103" s="72"/>
      <c r="AD103" s="72"/>
    </row>
    <row r="104" spans="1:30" s="73" customFormat="1" ht="14.25" x14ac:dyDescent="0.25">
      <c r="A104" s="89">
        <v>93</v>
      </c>
      <c r="B104" s="90" t="s">
        <v>1268</v>
      </c>
      <c r="C104" s="90" t="s">
        <v>505</v>
      </c>
      <c r="D104" s="90">
        <v>10</v>
      </c>
      <c r="E104" s="91"/>
      <c r="F104" s="92"/>
      <c r="G104" s="93"/>
      <c r="H104" s="94">
        <f t="shared" si="10"/>
        <v>0</v>
      </c>
      <c r="I104" s="95"/>
      <c r="J104" s="94">
        <f t="shared" si="11"/>
        <v>0</v>
      </c>
      <c r="K104" s="94"/>
      <c r="L104" s="96">
        <f t="shared" si="12"/>
        <v>0</v>
      </c>
      <c r="M104" s="71">
        <f t="shared" si="17"/>
        <v>1</v>
      </c>
      <c r="N104" s="71">
        <f t="shared" si="18"/>
        <v>1</v>
      </c>
      <c r="O104" s="71">
        <f t="shared" si="19"/>
        <v>1</v>
      </c>
      <c r="P104" s="71">
        <f t="shared" si="13"/>
        <v>1</v>
      </c>
      <c r="Q104" s="71"/>
      <c r="R104" s="71">
        <f t="shared" si="14"/>
        <v>0</v>
      </c>
      <c r="S104" s="71">
        <f t="shared" si="15"/>
        <v>0</v>
      </c>
      <c r="T104" s="70">
        <f t="shared" si="16"/>
        <v>0</v>
      </c>
      <c r="U104" s="71"/>
      <c r="V104" s="97"/>
      <c r="W104" s="72"/>
      <c r="X104" s="72"/>
      <c r="Y104" s="72"/>
      <c r="Z104" s="72"/>
      <c r="AA104" s="72"/>
      <c r="AB104" s="72"/>
      <c r="AC104" s="72"/>
      <c r="AD104" s="72"/>
    </row>
    <row r="105" spans="1:30" s="73" customFormat="1" ht="14.25" x14ac:dyDescent="0.25">
      <c r="A105" s="89">
        <v>94</v>
      </c>
      <c r="B105" s="90" t="s">
        <v>1269</v>
      </c>
      <c r="C105" s="90" t="s">
        <v>505</v>
      </c>
      <c r="D105" s="90">
        <v>10</v>
      </c>
      <c r="E105" s="91"/>
      <c r="F105" s="92"/>
      <c r="G105" s="93"/>
      <c r="H105" s="94">
        <f t="shared" si="10"/>
        <v>0</v>
      </c>
      <c r="I105" s="95"/>
      <c r="J105" s="94">
        <f t="shared" si="11"/>
        <v>0</v>
      </c>
      <c r="K105" s="94"/>
      <c r="L105" s="96">
        <f t="shared" si="12"/>
        <v>0</v>
      </c>
      <c r="M105" s="71">
        <f t="shared" si="17"/>
        <v>1</v>
      </c>
      <c r="N105" s="71">
        <f t="shared" si="18"/>
        <v>1</v>
      </c>
      <c r="O105" s="71">
        <f t="shared" si="19"/>
        <v>1</v>
      </c>
      <c r="P105" s="71">
        <f t="shared" si="13"/>
        <v>1</v>
      </c>
      <c r="Q105" s="71"/>
      <c r="R105" s="71">
        <f t="shared" si="14"/>
        <v>0</v>
      </c>
      <c r="S105" s="71">
        <f t="shared" si="15"/>
        <v>0</v>
      </c>
      <c r="T105" s="70">
        <f t="shared" si="16"/>
        <v>0</v>
      </c>
      <c r="U105" s="71"/>
      <c r="V105" s="97"/>
      <c r="W105" s="72"/>
      <c r="X105" s="72"/>
      <c r="Y105" s="72"/>
      <c r="Z105" s="72"/>
      <c r="AA105" s="72"/>
      <c r="AB105" s="72"/>
      <c r="AC105" s="72"/>
      <c r="AD105" s="72"/>
    </row>
    <row r="106" spans="1:30" s="73" customFormat="1" ht="14.25" x14ac:dyDescent="0.25">
      <c r="A106" s="89">
        <v>95</v>
      </c>
      <c r="B106" s="90" t="s">
        <v>1270</v>
      </c>
      <c r="C106" s="90" t="s">
        <v>476</v>
      </c>
      <c r="D106" s="90">
        <v>840</v>
      </c>
      <c r="E106" s="91"/>
      <c r="F106" s="92"/>
      <c r="G106" s="93"/>
      <c r="H106" s="94">
        <f t="shared" si="10"/>
        <v>0</v>
      </c>
      <c r="I106" s="95"/>
      <c r="J106" s="94">
        <f t="shared" si="11"/>
        <v>0</v>
      </c>
      <c r="K106" s="94"/>
      <c r="L106" s="96">
        <f t="shared" si="12"/>
        <v>0</v>
      </c>
      <c r="M106" s="71">
        <f t="shared" si="17"/>
        <v>1</v>
      </c>
      <c r="N106" s="71">
        <f t="shared" si="18"/>
        <v>1</v>
      </c>
      <c r="O106" s="71">
        <f t="shared" si="19"/>
        <v>1</v>
      </c>
      <c r="P106" s="71">
        <f t="shared" si="13"/>
        <v>1</v>
      </c>
      <c r="Q106" s="71"/>
      <c r="R106" s="71">
        <f t="shared" si="14"/>
        <v>0</v>
      </c>
      <c r="S106" s="71">
        <f t="shared" si="15"/>
        <v>0</v>
      </c>
      <c r="T106" s="70">
        <f t="shared" si="16"/>
        <v>0</v>
      </c>
      <c r="U106" s="71"/>
      <c r="V106" s="97"/>
      <c r="W106" s="72"/>
      <c r="X106" s="72"/>
      <c r="Y106" s="72"/>
      <c r="Z106" s="72"/>
      <c r="AA106" s="72"/>
      <c r="AB106" s="72"/>
      <c r="AC106" s="72"/>
      <c r="AD106" s="72"/>
    </row>
    <row r="107" spans="1:30" s="73" customFormat="1" ht="14.25" x14ac:dyDescent="0.25">
      <c r="A107" s="89">
        <v>96</v>
      </c>
      <c r="B107" s="90" t="s">
        <v>1271</v>
      </c>
      <c r="C107" s="90" t="s">
        <v>476</v>
      </c>
      <c r="D107" s="90">
        <v>1200</v>
      </c>
      <c r="E107" s="91"/>
      <c r="F107" s="92"/>
      <c r="G107" s="93"/>
      <c r="H107" s="94">
        <f t="shared" si="10"/>
        <v>0</v>
      </c>
      <c r="I107" s="95"/>
      <c r="J107" s="94">
        <f t="shared" si="11"/>
        <v>0</v>
      </c>
      <c r="K107" s="94"/>
      <c r="L107" s="96">
        <f t="shared" si="12"/>
        <v>0</v>
      </c>
      <c r="M107" s="71">
        <f t="shared" si="17"/>
        <v>1</v>
      </c>
      <c r="N107" s="71">
        <f t="shared" si="18"/>
        <v>1</v>
      </c>
      <c r="O107" s="71">
        <f t="shared" si="19"/>
        <v>1</v>
      </c>
      <c r="P107" s="71">
        <f t="shared" si="13"/>
        <v>1</v>
      </c>
      <c r="Q107" s="71"/>
      <c r="R107" s="71">
        <f t="shared" si="14"/>
        <v>0</v>
      </c>
      <c r="S107" s="71">
        <f t="shared" si="15"/>
        <v>0</v>
      </c>
      <c r="T107" s="70">
        <f t="shared" si="16"/>
        <v>0</v>
      </c>
      <c r="U107" s="71"/>
      <c r="V107" s="97"/>
      <c r="W107" s="72"/>
      <c r="X107" s="72"/>
      <c r="Y107" s="72"/>
      <c r="Z107" s="72"/>
      <c r="AA107" s="72"/>
      <c r="AB107" s="72"/>
      <c r="AC107" s="72"/>
      <c r="AD107" s="72"/>
    </row>
    <row r="108" spans="1:30" s="73" customFormat="1" ht="14.25" x14ac:dyDescent="0.25">
      <c r="A108" s="89">
        <v>97</v>
      </c>
      <c r="B108" s="90" t="s">
        <v>1272</v>
      </c>
      <c r="C108" s="90" t="s">
        <v>476</v>
      </c>
      <c r="D108" s="90">
        <v>6300</v>
      </c>
      <c r="E108" s="91"/>
      <c r="F108" s="92"/>
      <c r="G108" s="93"/>
      <c r="H108" s="94">
        <f t="shared" si="10"/>
        <v>0</v>
      </c>
      <c r="I108" s="95"/>
      <c r="J108" s="94">
        <f t="shared" si="11"/>
        <v>0</v>
      </c>
      <c r="K108" s="94"/>
      <c r="L108" s="96">
        <f t="shared" si="12"/>
        <v>0</v>
      </c>
      <c r="M108" s="71">
        <f t="shared" si="17"/>
        <v>1</v>
      </c>
      <c r="N108" s="71">
        <f t="shared" si="18"/>
        <v>1</v>
      </c>
      <c r="O108" s="71">
        <f t="shared" si="19"/>
        <v>1</v>
      </c>
      <c r="P108" s="71">
        <f t="shared" si="13"/>
        <v>1</v>
      </c>
      <c r="Q108" s="71"/>
      <c r="R108" s="71">
        <f t="shared" si="14"/>
        <v>0</v>
      </c>
      <c r="S108" s="71">
        <f t="shared" si="15"/>
        <v>0</v>
      </c>
      <c r="T108" s="70">
        <f t="shared" si="16"/>
        <v>0</v>
      </c>
      <c r="U108" s="71"/>
      <c r="V108" s="97"/>
      <c r="W108" s="72"/>
      <c r="X108" s="72"/>
      <c r="Y108" s="72"/>
      <c r="Z108" s="72"/>
      <c r="AA108" s="72"/>
      <c r="AB108" s="72"/>
      <c r="AC108" s="72"/>
      <c r="AD108" s="72"/>
    </row>
    <row r="109" spans="1:30" s="73" customFormat="1" ht="14.25" x14ac:dyDescent="0.25">
      <c r="A109" s="89">
        <v>98</v>
      </c>
      <c r="B109" s="90" t="s">
        <v>1273</v>
      </c>
      <c r="C109" s="90" t="s">
        <v>505</v>
      </c>
      <c r="D109" s="90">
        <v>30</v>
      </c>
      <c r="E109" s="91"/>
      <c r="F109" s="92"/>
      <c r="G109" s="93"/>
      <c r="H109" s="94">
        <f t="shared" si="10"/>
        <v>0</v>
      </c>
      <c r="I109" s="95"/>
      <c r="J109" s="94">
        <f t="shared" si="11"/>
        <v>0</v>
      </c>
      <c r="K109" s="94"/>
      <c r="L109" s="96">
        <f t="shared" si="12"/>
        <v>0</v>
      </c>
      <c r="M109" s="71">
        <f t="shared" si="17"/>
        <v>1</v>
      </c>
      <c r="N109" s="71">
        <f t="shared" si="18"/>
        <v>1</v>
      </c>
      <c r="O109" s="71">
        <f t="shared" si="19"/>
        <v>1</v>
      </c>
      <c r="P109" s="71">
        <f t="shared" si="13"/>
        <v>1</v>
      </c>
      <c r="Q109" s="71"/>
      <c r="R109" s="71">
        <f t="shared" si="14"/>
        <v>0</v>
      </c>
      <c r="S109" s="71">
        <f t="shared" si="15"/>
        <v>0</v>
      </c>
      <c r="T109" s="70">
        <f t="shared" si="16"/>
        <v>0</v>
      </c>
      <c r="U109" s="71"/>
      <c r="V109" s="97"/>
      <c r="W109" s="72"/>
      <c r="X109" s="72"/>
      <c r="Y109" s="72"/>
      <c r="Z109" s="72"/>
      <c r="AA109" s="72"/>
      <c r="AB109" s="72"/>
      <c r="AC109" s="72"/>
      <c r="AD109" s="72"/>
    </row>
    <row r="110" spans="1:30" s="73" customFormat="1" ht="14.25" x14ac:dyDescent="0.25">
      <c r="A110" s="89">
        <v>99</v>
      </c>
      <c r="B110" s="90" t="s">
        <v>1274</v>
      </c>
      <c r="C110" s="90" t="s">
        <v>476</v>
      </c>
      <c r="D110" s="90">
        <v>92400</v>
      </c>
      <c r="E110" s="91"/>
      <c r="F110" s="92"/>
      <c r="G110" s="93"/>
      <c r="H110" s="94">
        <f t="shared" si="10"/>
        <v>0</v>
      </c>
      <c r="I110" s="95"/>
      <c r="J110" s="94">
        <f t="shared" si="11"/>
        <v>0</v>
      </c>
      <c r="K110" s="94"/>
      <c r="L110" s="96">
        <f t="shared" si="12"/>
        <v>0</v>
      </c>
      <c r="M110" s="71">
        <f t="shared" si="17"/>
        <v>1</v>
      </c>
      <c r="N110" s="71">
        <f t="shared" si="18"/>
        <v>1</v>
      </c>
      <c r="O110" s="71">
        <f t="shared" si="19"/>
        <v>1</v>
      </c>
      <c r="P110" s="71">
        <f t="shared" si="13"/>
        <v>1</v>
      </c>
      <c r="Q110" s="71"/>
      <c r="R110" s="71">
        <f t="shared" si="14"/>
        <v>0</v>
      </c>
      <c r="S110" s="71">
        <f t="shared" si="15"/>
        <v>0</v>
      </c>
      <c r="T110" s="70">
        <f t="shared" si="16"/>
        <v>0</v>
      </c>
      <c r="U110" s="71"/>
      <c r="V110" s="97"/>
      <c r="W110" s="72"/>
      <c r="X110" s="72"/>
      <c r="Y110" s="72"/>
      <c r="Z110" s="72"/>
      <c r="AA110" s="72"/>
      <c r="AB110" s="72"/>
      <c r="AC110" s="72"/>
      <c r="AD110" s="72"/>
    </row>
    <row r="111" spans="1:30" s="73" customFormat="1" ht="14.25" x14ac:dyDescent="0.25">
      <c r="A111" s="89">
        <v>100</v>
      </c>
      <c r="B111" s="90" t="s">
        <v>1275</v>
      </c>
      <c r="C111" s="90" t="s">
        <v>476</v>
      </c>
      <c r="D111" s="90">
        <v>22000</v>
      </c>
      <c r="E111" s="91"/>
      <c r="F111" s="92"/>
      <c r="G111" s="93"/>
      <c r="H111" s="94">
        <f t="shared" si="10"/>
        <v>0</v>
      </c>
      <c r="I111" s="95"/>
      <c r="J111" s="94">
        <f t="shared" si="11"/>
        <v>0</v>
      </c>
      <c r="K111" s="94"/>
      <c r="L111" s="96">
        <f t="shared" si="12"/>
        <v>0</v>
      </c>
      <c r="M111" s="71">
        <f t="shared" si="17"/>
        <v>1</v>
      </c>
      <c r="N111" s="71">
        <f t="shared" si="18"/>
        <v>1</v>
      </c>
      <c r="O111" s="71">
        <f t="shared" si="19"/>
        <v>1</v>
      </c>
      <c r="P111" s="71">
        <f t="shared" si="13"/>
        <v>1</v>
      </c>
      <c r="Q111" s="71"/>
      <c r="R111" s="71">
        <f t="shared" si="14"/>
        <v>0</v>
      </c>
      <c r="S111" s="71">
        <f t="shared" si="15"/>
        <v>0</v>
      </c>
      <c r="T111" s="70">
        <f t="shared" si="16"/>
        <v>0</v>
      </c>
      <c r="U111" s="71"/>
      <c r="V111" s="97"/>
      <c r="W111" s="72"/>
      <c r="X111" s="72"/>
      <c r="Y111" s="72"/>
      <c r="Z111" s="72"/>
      <c r="AA111" s="72"/>
      <c r="AB111" s="72"/>
      <c r="AC111" s="72"/>
      <c r="AD111" s="72"/>
    </row>
    <row r="112" spans="1:30" s="73" customFormat="1" ht="14.25" x14ac:dyDescent="0.25">
      <c r="A112" s="89">
        <v>101</v>
      </c>
      <c r="B112" s="90" t="s">
        <v>1276</v>
      </c>
      <c r="C112" s="90" t="s">
        <v>476</v>
      </c>
      <c r="D112" s="90">
        <v>1800</v>
      </c>
      <c r="E112" s="91"/>
      <c r="F112" s="92"/>
      <c r="G112" s="93"/>
      <c r="H112" s="94">
        <f t="shared" si="10"/>
        <v>0</v>
      </c>
      <c r="I112" s="95"/>
      <c r="J112" s="94">
        <f t="shared" si="11"/>
        <v>0</v>
      </c>
      <c r="K112" s="94"/>
      <c r="L112" s="96">
        <f t="shared" si="12"/>
        <v>0</v>
      </c>
      <c r="M112" s="71">
        <f t="shared" si="17"/>
        <v>1</v>
      </c>
      <c r="N112" s="71">
        <f t="shared" si="18"/>
        <v>1</v>
      </c>
      <c r="O112" s="71">
        <f t="shared" si="19"/>
        <v>1</v>
      </c>
      <c r="P112" s="71">
        <f t="shared" si="13"/>
        <v>1</v>
      </c>
      <c r="Q112" s="71"/>
      <c r="R112" s="71">
        <f t="shared" si="14"/>
        <v>0</v>
      </c>
      <c r="S112" s="71">
        <f t="shared" si="15"/>
        <v>0</v>
      </c>
      <c r="T112" s="70">
        <f t="shared" si="16"/>
        <v>0</v>
      </c>
      <c r="U112" s="71"/>
      <c r="V112" s="97"/>
      <c r="W112" s="72"/>
      <c r="X112" s="72"/>
      <c r="Y112" s="72"/>
      <c r="Z112" s="72"/>
      <c r="AA112" s="72"/>
      <c r="AB112" s="72"/>
      <c r="AC112" s="72"/>
      <c r="AD112" s="72"/>
    </row>
    <row r="113" spans="1:30" s="73" customFormat="1" ht="14.25" x14ac:dyDescent="0.25">
      <c r="A113" s="89">
        <v>102</v>
      </c>
      <c r="B113" s="90" t="s">
        <v>1277</v>
      </c>
      <c r="C113" s="90" t="s">
        <v>476</v>
      </c>
      <c r="D113" s="90">
        <v>3200</v>
      </c>
      <c r="E113" s="91"/>
      <c r="F113" s="92"/>
      <c r="G113" s="93"/>
      <c r="H113" s="94">
        <f t="shared" si="10"/>
        <v>0</v>
      </c>
      <c r="I113" s="95"/>
      <c r="J113" s="94">
        <f t="shared" si="11"/>
        <v>0</v>
      </c>
      <c r="K113" s="94"/>
      <c r="L113" s="96">
        <f t="shared" si="12"/>
        <v>0</v>
      </c>
      <c r="M113" s="71">
        <f t="shared" si="17"/>
        <v>1</v>
      </c>
      <c r="N113" s="71">
        <f t="shared" si="18"/>
        <v>1</v>
      </c>
      <c r="O113" s="71">
        <f t="shared" si="19"/>
        <v>1</v>
      </c>
      <c r="P113" s="71">
        <f t="shared" si="13"/>
        <v>1</v>
      </c>
      <c r="Q113" s="71"/>
      <c r="R113" s="71">
        <f t="shared" si="14"/>
        <v>0</v>
      </c>
      <c r="S113" s="71">
        <f t="shared" si="15"/>
        <v>0</v>
      </c>
      <c r="T113" s="70">
        <f t="shared" si="16"/>
        <v>0</v>
      </c>
      <c r="U113" s="71"/>
      <c r="V113" s="97"/>
      <c r="W113" s="72"/>
      <c r="X113" s="72"/>
      <c r="Y113" s="72"/>
      <c r="Z113" s="72"/>
      <c r="AA113" s="72"/>
      <c r="AB113" s="72"/>
      <c r="AC113" s="72"/>
      <c r="AD113" s="72"/>
    </row>
    <row r="114" spans="1:30" s="73" customFormat="1" ht="14.25" x14ac:dyDescent="0.25">
      <c r="A114" s="89">
        <v>103</v>
      </c>
      <c r="B114" s="90" t="s">
        <v>1278</v>
      </c>
      <c r="C114" s="90" t="s">
        <v>476</v>
      </c>
      <c r="D114" s="90">
        <v>300</v>
      </c>
      <c r="E114" s="91"/>
      <c r="F114" s="92"/>
      <c r="G114" s="93"/>
      <c r="H114" s="94">
        <f t="shared" si="10"/>
        <v>0</v>
      </c>
      <c r="I114" s="95"/>
      <c r="J114" s="94">
        <f t="shared" si="11"/>
        <v>0</v>
      </c>
      <c r="K114" s="94"/>
      <c r="L114" s="96">
        <f t="shared" si="12"/>
        <v>0</v>
      </c>
      <c r="M114" s="71">
        <f t="shared" si="17"/>
        <v>1</v>
      </c>
      <c r="N114" s="71">
        <f t="shared" si="18"/>
        <v>1</v>
      </c>
      <c r="O114" s="71">
        <f t="shared" si="19"/>
        <v>1</v>
      </c>
      <c r="P114" s="71">
        <f t="shared" si="13"/>
        <v>1</v>
      </c>
      <c r="Q114" s="71"/>
      <c r="R114" s="71">
        <f t="shared" si="14"/>
        <v>0</v>
      </c>
      <c r="S114" s="71">
        <f t="shared" si="15"/>
        <v>0</v>
      </c>
      <c r="T114" s="70">
        <f t="shared" si="16"/>
        <v>0</v>
      </c>
      <c r="U114" s="71"/>
      <c r="V114" s="97"/>
      <c r="W114" s="72"/>
      <c r="X114" s="72"/>
      <c r="Y114" s="72"/>
      <c r="Z114" s="72"/>
      <c r="AA114" s="72"/>
      <c r="AB114" s="72"/>
      <c r="AC114" s="72"/>
      <c r="AD114" s="72"/>
    </row>
    <row r="115" spans="1:30" s="73" customFormat="1" ht="14.25" x14ac:dyDescent="0.25">
      <c r="A115" s="89">
        <v>104</v>
      </c>
      <c r="B115" s="90" t="s">
        <v>1279</v>
      </c>
      <c r="C115" s="90" t="s">
        <v>476</v>
      </c>
      <c r="D115" s="90">
        <v>600</v>
      </c>
      <c r="E115" s="91"/>
      <c r="F115" s="92"/>
      <c r="G115" s="93"/>
      <c r="H115" s="94">
        <f t="shared" si="10"/>
        <v>0</v>
      </c>
      <c r="I115" s="95"/>
      <c r="J115" s="94">
        <f t="shared" si="11"/>
        <v>0</v>
      </c>
      <c r="K115" s="94"/>
      <c r="L115" s="96">
        <f t="shared" si="12"/>
        <v>0</v>
      </c>
      <c r="M115" s="71">
        <f t="shared" si="17"/>
        <v>1</v>
      </c>
      <c r="N115" s="71">
        <f t="shared" si="18"/>
        <v>1</v>
      </c>
      <c r="O115" s="71">
        <f t="shared" si="19"/>
        <v>1</v>
      </c>
      <c r="P115" s="71">
        <f t="shared" si="13"/>
        <v>1</v>
      </c>
      <c r="Q115" s="71"/>
      <c r="R115" s="71">
        <f t="shared" si="14"/>
        <v>0</v>
      </c>
      <c r="S115" s="71">
        <f t="shared" si="15"/>
        <v>0</v>
      </c>
      <c r="T115" s="70">
        <f t="shared" si="16"/>
        <v>0</v>
      </c>
      <c r="U115" s="71"/>
      <c r="V115" s="97"/>
      <c r="W115" s="72"/>
      <c r="X115" s="72"/>
      <c r="Y115" s="72"/>
      <c r="Z115" s="72"/>
      <c r="AA115" s="72"/>
      <c r="AB115" s="72"/>
      <c r="AC115" s="72"/>
      <c r="AD115" s="72"/>
    </row>
    <row r="116" spans="1:30" s="73" customFormat="1" ht="14.25" x14ac:dyDescent="0.25">
      <c r="A116" s="89">
        <v>105</v>
      </c>
      <c r="B116" s="90" t="s">
        <v>1280</v>
      </c>
      <c r="C116" s="90" t="s">
        <v>476</v>
      </c>
      <c r="D116" s="90">
        <v>1500</v>
      </c>
      <c r="E116" s="91"/>
      <c r="F116" s="92"/>
      <c r="G116" s="93"/>
      <c r="H116" s="94">
        <f t="shared" si="10"/>
        <v>0</v>
      </c>
      <c r="I116" s="95"/>
      <c r="J116" s="94">
        <f t="shared" si="11"/>
        <v>0</v>
      </c>
      <c r="K116" s="94"/>
      <c r="L116" s="96">
        <f t="shared" si="12"/>
        <v>0</v>
      </c>
      <c r="M116" s="71">
        <f t="shared" si="17"/>
        <v>1</v>
      </c>
      <c r="N116" s="71">
        <f t="shared" si="18"/>
        <v>1</v>
      </c>
      <c r="O116" s="71">
        <f t="shared" si="19"/>
        <v>1</v>
      </c>
      <c r="P116" s="71">
        <f t="shared" si="13"/>
        <v>1</v>
      </c>
      <c r="Q116" s="71"/>
      <c r="R116" s="71">
        <f t="shared" si="14"/>
        <v>0</v>
      </c>
      <c r="S116" s="71">
        <f t="shared" si="15"/>
        <v>0</v>
      </c>
      <c r="T116" s="70">
        <f t="shared" si="16"/>
        <v>0</v>
      </c>
      <c r="U116" s="71"/>
      <c r="V116" s="97"/>
      <c r="W116" s="72"/>
      <c r="X116" s="72"/>
      <c r="Y116" s="72"/>
      <c r="Z116" s="72"/>
      <c r="AA116" s="72"/>
      <c r="AB116" s="72"/>
      <c r="AC116" s="72"/>
      <c r="AD116" s="72"/>
    </row>
    <row r="117" spans="1:30" s="73" customFormat="1" ht="14.25" x14ac:dyDescent="0.25">
      <c r="A117" s="89">
        <v>106</v>
      </c>
      <c r="B117" s="90" t="s">
        <v>1281</v>
      </c>
      <c r="C117" s="90" t="s">
        <v>476</v>
      </c>
      <c r="D117" s="90">
        <v>1500</v>
      </c>
      <c r="E117" s="91"/>
      <c r="F117" s="92"/>
      <c r="G117" s="93"/>
      <c r="H117" s="94">
        <f t="shared" si="10"/>
        <v>0</v>
      </c>
      <c r="I117" s="95"/>
      <c r="J117" s="94">
        <f t="shared" si="11"/>
        <v>0</v>
      </c>
      <c r="K117" s="94"/>
      <c r="L117" s="96">
        <f t="shared" si="12"/>
        <v>0</v>
      </c>
      <c r="M117" s="71">
        <f t="shared" si="17"/>
        <v>1</v>
      </c>
      <c r="N117" s="71">
        <f t="shared" si="18"/>
        <v>1</v>
      </c>
      <c r="O117" s="71">
        <f t="shared" si="19"/>
        <v>1</v>
      </c>
      <c r="P117" s="71">
        <f t="shared" si="13"/>
        <v>1</v>
      </c>
      <c r="Q117" s="71"/>
      <c r="R117" s="71">
        <f t="shared" si="14"/>
        <v>0</v>
      </c>
      <c r="S117" s="71">
        <f t="shared" si="15"/>
        <v>0</v>
      </c>
      <c r="T117" s="70">
        <f t="shared" si="16"/>
        <v>0</v>
      </c>
      <c r="U117" s="71"/>
      <c r="V117" s="97"/>
      <c r="W117" s="72"/>
      <c r="X117" s="72"/>
      <c r="Y117" s="72"/>
      <c r="Z117" s="72"/>
      <c r="AA117" s="72"/>
      <c r="AB117" s="72"/>
      <c r="AC117" s="72"/>
      <c r="AD117" s="72"/>
    </row>
    <row r="118" spans="1:30" s="73" customFormat="1" ht="14.25" x14ac:dyDescent="0.25">
      <c r="A118" s="89">
        <v>107</v>
      </c>
      <c r="B118" s="90" t="s">
        <v>1282</v>
      </c>
      <c r="C118" s="90" t="s">
        <v>476</v>
      </c>
      <c r="D118" s="90">
        <v>600</v>
      </c>
      <c r="E118" s="91"/>
      <c r="F118" s="92"/>
      <c r="G118" s="93"/>
      <c r="H118" s="94">
        <f t="shared" si="10"/>
        <v>0</v>
      </c>
      <c r="I118" s="95"/>
      <c r="J118" s="94">
        <f t="shared" si="11"/>
        <v>0</v>
      </c>
      <c r="K118" s="94"/>
      <c r="L118" s="96">
        <f t="shared" si="12"/>
        <v>0</v>
      </c>
      <c r="M118" s="71">
        <f t="shared" si="17"/>
        <v>1</v>
      </c>
      <c r="N118" s="71">
        <f t="shared" si="18"/>
        <v>1</v>
      </c>
      <c r="O118" s="71">
        <f t="shared" si="19"/>
        <v>1</v>
      </c>
      <c r="P118" s="71">
        <f t="shared" si="13"/>
        <v>1</v>
      </c>
      <c r="Q118" s="71"/>
      <c r="R118" s="71">
        <f t="shared" si="14"/>
        <v>0</v>
      </c>
      <c r="S118" s="71">
        <f t="shared" si="15"/>
        <v>0</v>
      </c>
      <c r="T118" s="70">
        <f t="shared" si="16"/>
        <v>0</v>
      </c>
      <c r="U118" s="71"/>
      <c r="V118" s="97"/>
      <c r="W118" s="72"/>
      <c r="X118" s="72"/>
      <c r="Y118" s="72"/>
      <c r="Z118" s="72"/>
      <c r="AA118" s="72"/>
      <c r="AB118" s="72"/>
      <c r="AC118" s="72"/>
      <c r="AD118" s="72"/>
    </row>
    <row r="119" spans="1:30" s="73" customFormat="1" ht="14.25" x14ac:dyDescent="0.25">
      <c r="A119" s="89">
        <v>108</v>
      </c>
      <c r="B119" s="90" t="s">
        <v>1283</v>
      </c>
      <c r="C119" s="90" t="s">
        <v>476</v>
      </c>
      <c r="D119" s="90">
        <v>900</v>
      </c>
      <c r="E119" s="91"/>
      <c r="F119" s="92"/>
      <c r="G119" s="93"/>
      <c r="H119" s="94">
        <f t="shared" si="10"/>
        <v>0</v>
      </c>
      <c r="I119" s="95"/>
      <c r="J119" s="94">
        <f t="shared" si="11"/>
        <v>0</v>
      </c>
      <c r="K119" s="94"/>
      <c r="L119" s="96">
        <f t="shared" si="12"/>
        <v>0</v>
      </c>
      <c r="M119" s="71">
        <f t="shared" si="17"/>
        <v>1</v>
      </c>
      <c r="N119" s="71">
        <f t="shared" si="18"/>
        <v>1</v>
      </c>
      <c r="O119" s="71">
        <f t="shared" si="19"/>
        <v>1</v>
      </c>
      <c r="P119" s="71">
        <f t="shared" si="13"/>
        <v>1</v>
      </c>
      <c r="Q119" s="71"/>
      <c r="R119" s="71">
        <f t="shared" si="14"/>
        <v>0</v>
      </c>
      <c r="S119" s="71">
        <f t="shared" si="15"/>
        <v>0</v>
      </c>
      <c r="T119" s="70">
        <f t="shared" si="16"/>
        <v>0</v>
      </c>
      <c r="U119" s="71"/>
      <c r="V119" s="97"/>
      <c r="W119" s="72"/>
      <c r="X119" s="72"/>
      <c r="Y119" s="72"/>
      <c r="Z119" s="72"/>
      <c r="AA119" s="72"/>
      <c r="AB119" s="72"/>
      <c r="AC119" s="72"/>
      <c r="AD119" s="72"/>
    </row>
    <row r="120" spans="1:30" s="73" customFormat="1" ht="14.25" x14ac:dyDescent="0.25">
      <c r="A120" s="89">
        <v>109</v>
      </c>
      <c r="B120" s="90" t="s">
        <v>1284</v>
      </c>
      <c r="C120" s="90" t="s">
        <v>476</v>
      </c>
      <c r="D120" s="90">
        <v>900</v>
      </c>
      <c r="E120" s="91"/>
      <c r="F120" s="92"/>
      <c r="G120" s="93"/>
      <c r="H120" s="94">
        <f t="shared" si="10"/>
        <v>0</v>
      </c>
      <c r="I120" s="95"/>
      <c r="J120" s="94">
        <f t="shared" si="11"/>
        <v>0</v>
      </c>
      <c r="K120" s="94"/>
      <c r="L120" s="96">
        <f t="shared" si="12"/>
        <v>0</v>
      </c>
      <c r="M120" s="71">
        <f t="shared" si="17"/>
        <v>1</v>
      </c>
      <c r="N120" s="71">
        <f t="shared" si="18"/>
        <v>1</v>
      </c>
      <c r="O120" s="71">
        <f t="shared" si="19"/>
        <v>1</v>
      </c>
      <c r="P120" s="71">
        <f t="shared" si="13"/>
        <v>1</v>
      </c>
      <c r="Q120" s="71"/>
      <c r="R120" s="71">
        <f t="shared" si="14"/>
        <v>0</v>
      </c>
      <c r="S120" s="71">
        <f t="shared" si="15"/>
        <v>0</v>
      </c>
      <c r="T120" s="70">
        <f t="shared" si="16"/>
        <v>0</v>
      </c>
      <c r="U120" s="71"/>
      <c r="V120" s="97"/>
      <c r="W120" s="72"/>
      <c r="X120" s="72"/>
      <c r="Y120" s="72"/>
      <c r="Z120" s="72"/>
      <c r="AA120" s="72"/>
      <c r="AB120" s="72"/>
      <c r="AC120" s="72"/>
      <c r="AD120" s="72"/>
    </row>
    <row r="121" spans="1:30" s="73" customFormat="1" ht="14.25" x14ac:dyDescent="0.25">
      <c r="A121" s="89">
        <v>110</v>
      </c>
      <c r="B121" s="90" t="s">
        <v>1285</v>
      </c>
      <c r="C121" s="90" t="s">
        <v>476</v>
      </c>
      <c r="D121" s="90">
        <v>17920</v>
      </c>
      <c r="E121" s="91"/>
      <c r="F121" s="92"/>
      <c r="G121" s="93"/>
      <c r="H121" s="94">
        <f t="shared" ref="H121:H146" si="20">ROUND(D121*G121,2)</f>
        <v>0</v>
      </c>
      <c r="I121" s="95"/>
      <c r="J121" s="94">
        <f t="shared" ref="J121:J146" si="21">ROUND(H121*(1+I121),2)</f>
        <v>0</v>
      </c>
      <c r="K121" s="94"/>
      <c r="L121" s="96">
        <f t="shared" ref="L121:L146" si="22">IF(LEN(H121)-IFERROR(SEARCH(",",H121,1),LEN(H121))&gt;2,1,0)</f>
        <v>0</v>
      </c>
      <c r="M121" s="71">
        <f t="shared" si="17"/>
        <v>1</v>
      </c>
      <c r="N121" s="71">
        <f t="shared" si="18"/>
        <v>1</v>
      </c>
      <c r="O121" s="71">
        <f t="shared" si="19"/>
        <v>1</v>
      </c>
      <c r="P121" s="71">
        <f t="shared" ref="P121:P146" si="23">IF(ISBLANK(I121),1,0)</f>
        <v>1</v>
      </c>
      <c r="Q121" s="71"/>
      <c r="R121" s="71">
        <f t="shared" ref="R121:R146" si="24">IF(ISNUMBER(H121),0,1)</f>
        <v>0</v>
      </c>
      <c r="S121" s="71">
        <f t="shared" ref="S121:S146" si="25">IF(I121=0.08,0,IF(I121=0.23,0,IF(I121=0.05,0,IF(I121=0,0,1))))</f>
        <v>0</v>
      </c>
      <c r="T121" s="70">
        <f t="shared" ref="T121:T146" si="26">IF(ISERROR(IF(LEN(G121)-FIND(",",G121)&gt;4,1,0)),0,IF(LEN(G121)-FIND(",",G121)&gt;4,1,0))</f>
        <v>0</v>
      </c>
      <c r="U121" s="71"/>
      <c r="V121" s="97"/>
      <c r="W121" s="72"/>
      <c r="X121" s="72"/>
      <c r="Y121" s="72"/>
      <c r="Z121" s="72"/>
      <c r="AA121" s="72"/>
      <c r="AB121" s="72"/>
      <c r="AC121" s="72"/>
      <c r="AD121" s="72"/>
    </row>
    <row r="122" spans="1:30" s="73" customFormat="1" ht="14.25" x14ac:dyDescent="0.25">
      <c r="A122" s="89">
        <v>111</v>
      </c>
      <c r="B122" s="90" t="s">
        <v>1286</v>
      </c>
      <c r="C122" s="90" t="s">
        <v>476</v>
      </c>
      <c r="D122" s="90">
        <v>1800</v>
      </c>
      <c r="E122" s="91"/>
      <c r="F122" s="92"/>
      <c r="G122" s="93"/>
      <c r="H122" s="94">
        <f t="shared" si="20"/>
        <v>0</v>
      </c>
      <c r="I122" s="95"/>
      <c r="J122" s="94">
        <f t="shared" si="21"/>
        <v>0</v>
      </c>
      <c r="K122" s="94"/>
      <c r="L122" s="96">
        <f t="shared" si="22"/>
        <v>0</v>
      </c>
      <c r="M122" s="71">
        <f t="shared" si="17"/>
        <v>1</v>
      </c>
      <c r="N122" s="71">
        <f t="shared" si="18"/>
        <v>1</v>
      </c>
      <c r="O122" s="71">
        <f t="shared" si="19"/>
        <v>1</v>
      </c>
      <c r="P122" s="71">
        <f t="shared" si="23"/>
        <v>1</v>
      </c>
      <c r="Q122" s="71"/>
      <c r="R122" s="71">
        <f t="shared" si="24"/>
        <v>0</v>
      </c>
      <c r="S122" s="71">
        <f t="shared" si="25"/>
        <v>0</v>
      </c>
      <c r="T122" s="70">
        <f t="shared" si="26"/>
        <v>0</v>
      </c>
      <c r="U122" s="71"/>
      <c r="V122" s="97"/>
      <c r="W122" s="72"/>
      <c r="X122" s="72"/>
      <c r="Y122" s="72"/>
      <c r="Z122" s="72"/>
      <c r="AA122" s="72"/>
      <c r="AB122" s="72"/>
      <c r="AC122" s="72"/>
      <c r="AD122" s="72"/>
    </row>
    <row r="123" spans="1:30" s="73" customFormat="1" ht="14.25" x14ac:dyDescent="0.25">
      <c r="A123" s="89">
        <v>112</v>
      </c>
      <c r="B123" s="90" t="s">
        <v>1287</v>
      </c>
      <c r="C123" s="90" t="s">
        <v>476</v>
      </c>
      <c r="D123" s="90">
        <v>3600</v>
      </c>
      <c r="E123" s="91"/>
      <c r="F123" s="92"/>
      <c r="G123" s="93"/>
      <c r="H123" s="94">
        <f t="shared" si="20"/>
        <v>0</v>
      </c>
      <c r="I123" s="95"/>
      <c r="J123" s="94">
        <f t="shared" si="21"/>
        <v>0</v>
      </c>
      <c r="K123" s="94"/>
      <c r="L123" s="96">
        <f t="shared" si="22"/>
        <v>0</v>
      </c>
      <c r="M123" s="71">
        <f t="shared" si="17"/>
        <v>1</v>
      </c>
      <c r="N123" s="71">
        <f t="shared" si="18"/>
        <v>1</v>
      </c>
      <c r="O123" s="71">
        <f t="shared" si="19"/>
        <v>1</v>
      </c>
      <c r="P123" s="71">
        <f t="shared" si="23"/>
        <v>1</v>
      </c>
      <c r="Q123" s="71"/>
      <c r="R123" s="71">
        <f t="shared" si="24"/>
        <v>0</v>
      </c>
      <c r="S123" s="71">
        <f t="shared" si="25"/>
        <v>0</v>
      </c>
      <c r="T123" s="70">
        <f t="shared" si="26"/>
        <v>0</v>
      </c>
      <c r="U123" s="71"/>
      <c r="V123" s="97"/>
      <c r="W123" s="72"/>
      <c r="X123" s="72"/>
      <c r="Y123" s="72"/>
      <c r="Z123" s="72"/>
      <c r="AA123" s="72"/>
      <c r="AB123" s="72"/>
      <c r="AC123" s="72"/>
      <c r="AD123" s="72"/>
    </row>
    <row r="124" spans="1:30" s="73" customFormat="1" ht="14.25" x14ac:dyDescent="0.25">
      <c r="A124" s="89">
        <v>113</v>
      </c>
      <c r="B124" s="90" t="s">
        <v>1288</v>
      </c>
      <c r="C124" s="90" t="s">
        <v>476</v>
      </c>
      <c r="D124" s="90">
        <v>400</v>
      </c>
      <c r="E124" s="91"/>
      <c r="F124" s="92"/>
      <c r="G124" s="93"/>
      <c r="H124" s="94">
        <f t="shared" si="20"/>
        <v>0</v>
      </c>
      <c r="I124" s="95"/>
      <c r="J124" s="94">
        <f t="shared" si="21"/>
        <v>0</v>
      </c>
      <c r="K124" s="94"/>
      <c r="L124" s="96">
        <f t="shared" si="22"/>
        <v>0</v>
      </c>
      <c r="M124" s="71">
        <f t="shared" si="17"/>
        <v>1</v>
      </c>
      <c r="N124" s="71">
        <f t="shared" si="18"/>
        <v>1</v>
      </c>
      <c r="O124" s="71">
        <f t="shared" si="19"/>
        <v>1</v>
      </c>
      <c r="P124" s="71">
        <f t="shared" si="23"/>
        <v>1</v>
      </c>
      <c r="Q124" s="71"/>
      <c r="R124" s="71">
        <f t="shared" si="24"/>
        <v>0</v>
      </c>
      <c r="S124" s="71">
        <f t="shared" si="25"/>
        <v>0</v>
      </c>
      <c r="T124" s="70">
        <f t="shared" si="26"/>
        <v>0</v>
      </c>
      <c r="U124" s="71"/>
      <c r="V124" s="97"/>
      <c r="W124" s="72"/>
      <c r="X124" s="72"/>
      <c r="Y124" s="72"/>
      <c r="Z124" s="72"/>
      <c r="AA124" s="72"/>
      <c r="AB124" s="72"/>
      <c r="AC124" s="72"/>
      <c r="AD124" s="72"/>
    </row>
    <row r="125" spans="1:30" s="73" customFormat="1" ht="14.25" x14ac:dyDescent="0.25">
      <c r="A125" s="89">
        <v>114</v>
      </c>
      <c r="B125" s="90" t="s">
        <v>1289</v>
      </c>
      <c r="C125" s="90" t="s">
        <v>476</v>
      </c>
      <c r="D125" s="90">
        <v>1800</v>
      </c>
      <c r="E125" s="91"/>
      <c r="F125" s="92"/>
      <c r="G125" s="93"/>
      <c r="H125" s="94">
        <f t="shared" si="20"/>
        <v>0</v>
      </c>
      <c r="I125" s="95"/>
      <c r="J125" s="94">
        <f t="shared" si="21"/>
        <v>0</v>
      </c>
      <c r="K125" s="94"/>
      <c r="L125" s="96">
        <f t="shared" si="22"/>
        <v>0</v>
      </c>
      <c r="M125" s="71">
        <f t="shared" si="17"/>
        <v>1</v>
      </c>
      <c r="N125" s="71">
        <f t="shared" si="18"/>
        <v>1</v>
      </c>
      <c r="O125" s="71">
        <f t="shared" si="19"/>
        <v>1</v>
      </c>
      <c r="P125" s="71">
        <f t="shared" si="23"/>
        <v>1</v>
      </c>
      <c r="Q125" s="71"/>
      <c r="R125" s="71">
        <f t="shared" si="24"/>
        <v>0</v>
      </c>
      <c r="S125" s="71">
        <f t="shared" si="25"/>
        <v>0</v>
      </c>
      <c r="T125" s="70">
        <f t="shared" si="26"/>
        <v>0</v>
      </c>
      <c r="U125" s="71"/>
      <c r="V125" s="97"/>
      <c r="W125" s="72"/>
      <c r="X125" s="72"/>
      <c r="Y125" s="72"/>
      <c r="Z125" s="72"/>
      <c r="AA125" s="72"/>
      <c r="AB125" s="72"/>
      <c r="AC125" s="72"/>
      <c r="AD125" s="72"/>
    </row>
    <row r="126" spans="1:30" s="73" customFormat="1" ht="14.25" x14ac:dyDescent="0.25">
      <c r="A126" s="89">
        <v>115</v>
      </c>
      <c r="B126" s="90" t="s">
        <v>1290</v>
      </c>
      <c r="C126" s="90" t="s">
        <v>505</v>
      </c>
      <c r="D126" s="90">
        <v>400</v>
      </c>
      <c r="E126" s="91"/>
      <c r="F126" s="92"/>
      <c r="G126" s="93"/>
      <c r="H126" s="94">
        <f t="shared" si="20"/>
        <v>0</v>
      </c>
      <c r="I126" s="95"/>
      <c r="J126" s="94">
        <f t="shared" si="21"/>
        <v>0</v>
      </c>
      <c r="K126" s="94"/>
      <c r="L126" s="96">
        <f t="shared" si="22"/>
        <v>0</v>
      </c>
      <c r="M126" s="71">
        <f t="shared" si="17"/>
        <v>1</v>
      </c>
      <c r="N126" s="71">
        <f t="shared" si="18"/>
        <v>1</v>
      </c>
      <c r="O126" s="71">
        <f t="shared" si="19"/>
        <v>1</v>
      </c>
      <c r="P126" s="71">
        <f t="shared" si="23"/>
        <v>1</v>
      </c>
      <c r="Q126" s="71"/>
      <c r="R126" s="71">
        <f t="shared" si="24"/>
        <v>0</v>
      </c>
      <c r="S126" s="71">
        <f t="shared" si="25"/>
        <v>0</v>
      </c>
      <c r="T126" s="70">
        <f t="shared" si="26"/>
        <v>0</v>
      </c>
      <c r="U126" s="71"/>
      <c r="V126" s="97"/>
      <c r="W126" s="72"/>
      <c r="X126" s="72"/>
      <c r="Y126" s="72"/>
      <c r="Z126" s="72"/>
      <c r="AA126" s="72"/>
      <c r="AB126" s="72"/>
      <c r="AC126" s="72"/>
      <c r="AD126" s="72"/>
    </row>
    <row r="127" spans="1:30" s="73" customFormat="1" ht="14.25" x14ac:dyDescent="0.25">
      <c r="A127" s="89">
        <v>116</v>
      </c>
      <c r="B127" s="90" t="s">
        <v>1291</v>
      </c>
      <c r="C127" s="90" t="s">
        <v>476</v>
      </c>
      <c r="D127" s="90">
        <v>1200</v>
      </c>
      <c r="E127" s="91"/>
      <c r="F127" s="92"/>
      <c r="G127" s="93"/>
      <c r="H127" s="94">
        <f t="shared" si="20"/>
        <v>0</v>
      </c>
      <c r="I127" s="95"/>
      <c r="J127" s="94">
        <f t="shared" si="21"/>
        <v>0</v>
      </c>
      <c r="K127" s="94"/>
      <c r="L127" s="96">
        <f t="shared" si="22"/>
        <v>0</v>
      </c>
      <c r="M127" s="71">
        <f t="shared" si="17"/>
        <v>1</v>
      </c>
      <c r="N127" s="71">
        <f t="shared" si="18"/>
        <v>1</v>
      </c>
      <c r="O127" s="71">
        <f t="shared" si="19"/>
        <v>1</v>
      </c>
      <c r="P127" s="71">
        <f t="shared" si="23"/>
        <v>1</v>
      </c>
      <c r="Q127" s="71"/>
      <c r="R127" s="71">
        <f t="shared" si="24"/>
        <v>0</v>
      </c>
      <c r="S127" s="71">
        <f t="shared" si="25"/>
        <v>0</v>
      </c>
      <c r="T127" s="70">
        <f t="shared" si="26"/>
        <v>0</v>
      </c>
      <c r="U127" s="71"/>
      <c r="V127" s="97"/>
      <c r="W127" s="72"/>
      <c r="X127" s="72"/>
      <c r="Y127" s="72"/>
      <c r="Z127" s="72"/>
      <c r="AA127" s="72"/>
      <c r="AB127" s="72"/>
      <c r="AC127" s="72"/>
      <c r="AD127" s="72"/>
    </row>
    <row r="128" spans="1:30" s="73" customFormat="1" ht="14.25" x14ac:dyDescent="0.25">
      <c r="A128" s="89">
        <v>117</v>
      </c>
      <c r="B128" s="90" t="s">
        <v>1292</v>
      </c>
      <c r="C128" s="90" t="s">
        <v>476</v>
      </c>
      <c r="D128" s="90">
        <v>900</v>
      </c>
      <c r="E128" s="91"/>
      <c r="F128" s="92"/>
      <c r="G128" s="93"/>
      <c r="H128" s="94">
        <f t="shared" si="20"/>
        <v>0</v>
      </c>
      <c r="I128" s="95"/>
      <c r="J128" s="94">
        <f t="shared" si="21"/>
        <v>0</v>
      </c>
      <c r="K128" s="94"/>
      <c r="L128" s="96">
        <f t="shared" si="22"/>
        <v>0</v>
      </c>
      <c r="M128" s="71">
        <f t="shared" si="17"/>
        <v>1</v>
      </c>
      <c r="N128" s="71">
        <f t="shared" si="18"/>
        <v>1</v>
      </c>
      <c r="O128" s="71">
        <f t="shared" si="19"/>
        <v>1</v>
      </c>
      <c r="P128" s="71">
        <f t="shared" si="23"/>
        <v>1</v>
      </c>
      <c r="Q128" s="71"/>
      <c r="R128" s="71">
        <f t="shared" si="24"/>
        <v>0</v>
      </c>
      <c r="S128" s="71">
        <f t="shared" si="25"/>
        <v>0</v>
      </c>
      <c r="T128" s="70">
        <f t="shared" si="26"/>
        <v>0</v>
      </c>
      <c r="U128" s="71"/>
      <c r="V128" s="97"/>
      <c r="W128" s="72"/>
      <c r="X128" s="72"/>
      <c r="Y128" s="72"/>
      <c r="Z128" s="72"/>
      <c r="AA128" s="72"/>
      <c r="AB128" s="72"/>
      <c r="AC128" s="72"/>
      <c r="AD128" s="72"/>
    </row>
    <row r="129" spans="1:30" s="73" customFormat="1" ht="14.25" x14ac:dyDescent="0.25">
      <c r="A129" s="89">
        <v>118</v>
      </c>
      <c r="B129" s="90" t="s">
        <v>1293</v>
      </c>
      <c r="C129" s="90" t="s">
        <v>476</v>
      </c>
      <c r="D129" s="90">
        <v>900</v>
      </c>
      <c r="E129" s="91"/>
      <c r="F129" s="92"/>
      <c r="G129" s="93"/>
      <c r="H129" s="94">
        <f t="shared" si="20"/>
        <v>0</v>
      </c>
      <c r="I129" s="95"/>
      <c r="J129" s="94">
        <f t="shared" si="21"/>
        <v>0</v>
      </c>
      <c r="K129" s="94"/>
      <c r="L129" s="96">
        <f t="shared" si="22"/>
        <v>0</v>
      </c>
      <c r="M129" s="71">
        <f t="shared" si="17"/>
        <v>1</v>
      </c>
      <c r="N129" s="71">
        <f t="shared" si="18"/>
        <v>1</v>
      </c>
      <c r="O129" s="71">
        <f t="shared" si="19"/>
        <v>1</v>
      </c>
      <c r="P129" s="71">
        <f t="shared" si="23"/>
        <v>1</v>
      </c>
      <c r="Q129" s="71"/>
      <c r="R129" s="71">
        <f t="shared" si="24"/>
        <v>0</v>
      </c>
      <c r="S129" s="71">
        <f t="shared" si="25"/>
        <v>0</v>
      </c>
      <c r="T129" s="70">
        <f t="shared" si="26"/>
        <v>0</v>
      </c>
      <c r="U129" s="71"/>
      <c r="V129" s="97"/>
      <c r="W129" s="72"/>
      <c r="X129" s="72"/>
      <c r="Y129" s="72"/>
      <c r="Z129" s="72"/>
      <c r="AA129" s="72"/>
      <c r="AB129" s="72"/>
      <c r="AC129" s="72"/>
      <c r="AD129" s="72"/>
    </row>
    <row r="130" spans="1:30" s="73" customFormat="1" ht="14.25" x14ac:dyDescent="0.25">
      <c r="A130" s="89">
        <v>119</v>
      </c>
      <c r="B130" s="90" t="s">
        <v>1294</v>
      </c>
      <c r="C130" s="90" t="s">
        <v>476</v>
      </c>
      <c r="D130" s="90">
        <v>2800</v>
      </c>
      <c r="E130" s="91"/>
      <c r="F130" s="92"/>
      <c r="G130" s="93"/>
      <c r="H130" s="94">
        <f t="shared" si="20"/>
        <v>0</v>
      </c>
      <c r="I130" s="95"/>
      <c r="J130" s="94">
        <f t="shared" si="21"/>
        <v>0</v>
      </c>
      <c r="K130" s="94"/>
      <c r="L130" s="96">
        <f t="shared" si="22"/>
        <v>0</v>
      </c>
      <c r="M130" s="71">
        <f t="shared" si="17"/>
        <v>1</v>
      </c>
      <c r="N130" s="71">
        <f t="shared" si="18"/>
        <v>1</v>
      </c>
      <c r="O130" s="71">
        <f t="shared" si="19"/>
        <v>1</v>
      </c>
      <c r="P130" s="71">
        <f t="shared" si="23"/>
        <v>1</v>
      </c>
      <c r="Q130" s="71"/>
      <c r="R130" s="71">
        <f t="shared" si="24"/>
        <v>0</v>
      </c>
      <c r="S130" s="71">
        <f t="shared" si="25"/>
        <v>0</v>
      </c>
      <c r="T130" s="70">
        <f t="shared" si="26"/>
        <v>0</v>
      </c>
      <c r="U130" s="71"/>
      <c r="V130" s="97"/>
      <c r="W130" s="72"/>
      <c r="X130" s="72"/>
      <c r="Y130" s="72"/>
      <c r="Z130" s="72"/>
      <c r="AA130" s="72"/>
      <c r="AB130" s="72"/>
      <c r="AC130" s="72"/>
      <c r="AD130" s="72"/>
    </row>
    <row r="131" spans="1:30" s="73" customFormat="1" ht="14.25" x14ac:dyDescent="0.25">
      <c r="A131" s="89">
        <v>120</v>
      </c>
      <c r="B131" s="90" t="s">
        <v>1295</v>
      </c>
      <c r="C131" s="90" t="s">
        <v>476</v>
      </c>
      <c r="D131" s="90">
        <v>1008</v>
      </c>
      <c r="E131" s="91"/>
      <c r="F131" s="92"/>
      <c r="G131" s="93"/>
      <c r="H131" s="94">
        <f t="shared" si="20"/>
        <v>0</v>
      </c>
      <c r="I131" s="95"/>
      <c r="J131" s="94">
        <f t="shared" si="21"/>
        <v>0</v>
      </c>
      <c r="K131" s="94"/>
      <c r="L131" s="96">
        <f t="shared" si="22"/>
        <v>0</v>
      </c>
      <c r="M131" s="71">
        <f t="shared" si="17"/>
        <v>1</v>
      </c>
      <c r="N131" s="71">
        <f t="shared" si="18"/>
        <v>1</v>
      </c>
      <c r="O131" s="71">
        <f t="shared" si="19"/>
        <v>1</v>
      </c>
      <c r="P131" s="71">
        <f t="shared" si="23"/>
        <v>1</v>
      </c>
      <c r="Q131" s="71"/>
      <c r="R131" s="71">
        <f t="shared" si="24"/>
        <v>0</v>
      </c>
      <c r="S131" s="71">
        <f t="shared" si="25"/>
        <v>0</v>
      </c>
      <c r="T131" s="70">
        <f t="shared" si="26"/>
        <v>0</v>
      </c>
      <c r="U131" s="71"/>
      <c r="V131" s="97"/>
      <c r="W131" s="72"/>
      <c r="X131" s="72"/>
      <c r="Y131" s="72"/>
      <c r="Z131" s="72"/>
      <c r="AA131" s="72"/>
      <c r="AB131" s="72"/>
      <c r="AC131" s="72"/>
      <c r="AD131" s="72"/>
    </row>
    <row r="132" spans="1:30" s="73" customFormat="1" ht="14.25" x14ac:dyDescent="0.25">
      <c r="A132" s="89">
        <v>121</v>
      </c>
      <c r="B132" s="90" t="s">
        <v>1296</v>
      </c>
      <c r="C132" s="90" t="s">
        <v>476</v>
      </c>
      <c r="D132" s="90">
        <v>10000</v>
      </c>
      <c r="E132" s="91"/>
      <c r="F132" s="92"/>
      <c r="G132" s="93"/>
      <c r="H132" s="94">
        <f t="shared" si="20"/>
        <v>0</v>
      </c>
      <c r="I132" s="95"/>
      <c r="J132" s="94">
        <f t="shared" si="21"/>
        <v>0</v>
      </c>
      <c r="K132" s="94"/>
      <c r="L132" s="96">
        <f t="shared" si="22"/>
        <v>0</v>
      </c>
      <c r="M132" s="71">
        <f t="shared" si="17"/>
        <v>1</v>
      </c>
      <c r="N132" s="71">
        <f t="shared" si="18"/>
        <v>1</v>
      </c>
      <c r="O132" s="71">
        <f t="shared" si="19"/>
        <v>1</v>
      </c>
      <c r="P132" s="71">
        <f t="shared" si="23"/>
        <v>1</v>
      </c>
      <c r="Q132" s="71"/>
      <c r="R132" s="71">
        <f t="shared" si="24"/>
        <v>0</v>
      </c>
      <c r="S132" s="71">
        <f t="shared" si="25"/>
        <v>0</v>
      </c>
      <c r="T132" s="70">
        <f t="shared" si="26"/>
        <v>0</v>
      </c>
      <c r="U132" s="71"/>
      <c r="V132" s="97"/>
      <c r="W132" s="72"/>
      <c r="X132" s="72"/>
      <c r="Y132" s="72"/>
      <c r="Z132" s="72"/>
      <c r="AA132" s="72"/>
      <c r="AB132" s="72"/>
      <c r="AC132" s="72"/>
      <c r="AD132" s="72"/>
    </row>
    <row r="133" spans="1:30" s="73" customFormat="1" ht="14.25" x14ac:dyDescent="0.25">
      <c r="A133" s="89">
        <v>122</v>
      </c>
      <c r="B133" s="90" t="s">
        <v>1297</v>
      </c>
      <c r="C133" s="90" t="s">
        <v>476</v>
      </c>
      <c r="D133" s="90">
        <v>12000</v>
      </c>
      <c r="E133" s="91"/>
      <c r="F133" s="92"/>
      <c r="G133" s="93"/>
      <c r="H133" s="94">
        <f t="shared" si="20"/>
        <v>0</v>
      </c>
      <c r="I133" s="95"/>
      <c r="J133" s="94">
        <f t="shared" si="21"/>
        <v>0</v>
      </c>
      <c r="K133" s="94"/>
      <c r="L133" s="96">
        <f t="shared" si="22"/>
        <v>0</v>
      </c>
      <c r="M133" s="71">
        <f t="shared" si="17"/>
        <v>1</v>
      </c>
      <c r="N133" s="71">
        <f t="shared" si="18"/>
        <v>1</v>
      </c>
      <c r="O133" s="71">
        <f t="shared" si="19"/>
        <v>1</v>
      </c>
      <c r="P133" s="71">
        <f t="shared" si="23"/>
        <v>1</v>
      </c>
      <c r="Q133" s="71"/>
      <c r="R133" s="71">
        <f t="shared" si="24"/>
        <v>0</v>
      </c>
      <c r="S133" s="71">
        <f t="shared" si="25"/>
        <v>0</v>
      </c>
      <c r="T133" s="70">
        <f t="shared" si="26"/>
        <v>0</v>
      </c>
      <c r="U133" s="71"/>
      <c r="V133" s="97"/>
      <c r="W133" s="72"/>
      <c r="X133" s="72"/>
      <c r="Y133" s="72"/>
      <c r="Z133" s="72"/>
      <c r="AA133" s="72"/>
      <c r="AB133" s="72"/>
      <c r="AC133" s="72"/>
      <c r="AD133" s="72"/>
    </row>
    <row r="134" spans="1:30" s="73" customFormat="1" ht="28.5" x14ac:dyDescent="0.25">
      <c r="A134" s="89">
        <v>123</v>
      </c>
      <c r="B134" s="90" t="s">
        <v>1298</v>
      </c>
      <c r="C134" s="90" t="s">
        <v>505</v>
      </c>
      <c r="D134" s="90">
        <v>180</v>
      </c>
      <c r="E134" s="91"/>
      <c r="F134" s="92"/>
      <c r="G134" s="93"/>
      <c r="H134" s="94">
        <f t="shared" si="20"/>
        <v>0</v>
      </c>
      <c r="I134" s="95"/>
      <c r="J134" s="94">
        <f t="shared" si="21"/>
        <v>0</v>
      </c>
      <c r="K134" s="94"/>
      <c r="L134" s="96">
        <f t="shared" si="22"/>
        <v>0</v>
      </c>
      <c r="M134" s="71">
        <f t="shared" si="17"/>
        <v>1</v>
      </c>
      <c r="N134" s="71">
        <f t="shared" si="18"/>
        <v>1</v>
      </c>
      <c r="O134" s="71">
        <f t="shared" si="19"/>
        <v>1</v>
      </c>
      <c r="P134" s="71">
        <f t="shared" si="23"/>
        <v>1</v>
      </c>
      <c r="Q134" s="71"/>
      <c r="R134" s="71">
        <f t="shared" si="24"/>
        <v>0</v>
      </c>
      <c r="S134" s="71">
        <f t="shared" si="25"/>
        <v>0</v>
      </c>
      <c r="T134" s="70">
        <f t="shared" si="26"/>
        <v>0</v>
      </c>
      <c r="U134" s="71"/>
      <c r="V134" s="97"/>
      <c r="W134" s="72"/>
      <c r="X134" s="72"/>
      <c r="Y134" s="72"/>
      <c r="Z134" s="72"/>
      <c r="AA134" s="72"/>
      <c r="AB134" s="72"/>
      <c r="AC134" s="72"/>
      <c r="AD134" s="72"/>
    </row>
    <row r="135" spans="1:30" s="73" customFormat="1" ht="14.25" x14ac:dyDescent="0.25">
      <c r="A135" s="89">
        <v>124</v>
      </c>
      <c r="B135" s="90" t="s">
        <v>1299</v>
      </c>
      <c r="C135" s="90" t="s">
        <v>476</v>
      </c>
      <c r="D135" s="90">
        <v>120</v>
      </c>
      <c r="E135" s="91"/>
      <c r="F135" s="92"/>
      <c r="G135" s="93"/>
      <c r="H135" s="94">
        <f t="shared" si="20"/>
        <v>0</v>
      </c>
      <c r="I135" s="95"/>
      <c r="J135" s="94">
        <f t="shared" si="21"/>
        <v>0</v>
      </c>
      <c r="K135" s="94"/>
      <c r="L135" s="96">
        <f t="shared" si="22"/>
        <v>0</v>
      </c>
      <c r="M135" s="71">
        <f t="shared" si="17"/>
        <v>1</v>
      </c>
      <c r="N135" s="71">
        <f t="shared" si="18"/>
        <v>1</v>
      </c>
      <c r="O135" s="71">
        <f t="shared" si="19"/>
        <v>1</v>
      </c>
      <c r="P135" s="71">
        <f t="shared" si="23"/>
        <v>1</v>
      </c>
      <c r="Q135" s="71"/>
      <c r="R135" s="71">
        <f t="shared" si="24"/>
        <v>0</v>
      </c>
      <c r="S135" s="71">
        <f t="shared" si="25"/>
        <v>0</v>
      </c>
      <c r="T135" s="70">
        <f t="shared" si="26"/>
        <v>0</v>
      </c>
      <c r="U135" s="71"/>
      <c r="V135" s="97"/>
      <c r="W135" s="72"/>
      <c r="X135" s="72"/>
      <c r="Y135" s="72"/>
      <c r="Z135" s="72"/>
      <c r="AA135" s="72"/>
      <c r="AB135" s="72"/>
      <c r="AC135" s="72"/>
      <c r="AD135" s="72"/>
    </row>
    <row r="136" spans="1:30" s="73" customFormat="1" ht="14.25" x14ac:dyDescent="0.25">
      <c r="A136" s="89">
        <v>125</v>
      </c>
      <c r="B136" s="90" t="s">
        <v>1300</v>
      </c>
      <c r="C136" s="90" t="s">
        <v>476</v>
      </c>
      <c r="D136" s="90">
        <v>2400</v>
      </c>
      <c r="E136" s="91"/>
      <c r="F136" s="92"/>
      <c r="G136" s="93"/>
      <c r="H136" s="94">
        <f t="shared" si="20"/>
        <v>0</v>
      </c>
      <c r="I136" s="95"/>
      <c r="J136" s="94">
        <f t="shared" si="21"/>
        <v>0</v>
      </c>
      <c r="K136" s="94"/>
      <c r="L136" s="96">
        <f t="shared" si="22"/>
        <v>0</v>
      </c>
      <c r="M136" s="71">
        <f t="shared" si="17"/>
        <v>1</v>
      </c>
      <c r="N136" s="71">
        <f t="shared" si="18"/>
        <v>1</v>
      </c>
      <c r="O136" s="71">
        <f t="shared" si="19"/>
        <v>1</v>
      </c>
      <c r="P136" s="71">
        <f t="shared" si="23"/>
        <v>1</v>
      </c>
      <c r="Q136" s="71"/>
      <c r="R136" s="71">
        <f t="shared" si="24"/>
        <v>0</v>
      </c>
      <c r="S136" s="71">
        <f t="shared" si="25"/>
        <v>0</v>
      </c>
      <c r="T136" s="70">
        <f t="shared" si="26"/>
        <v>0</v>
      </c>
      <c r="U136" s="71"/>
      <c r="V136" s="97"/>
      <c r="W136" s="72"/>
      <c r="X136" s="72"/>
      <c r="Y136" s="72"/>
      <c r="Z136" s="72"/>
      <c r="AA136" s="72"/>
      <c r="AB136" s="72"/>
      <c r="AC136" s="72"/>
      <c r="AD136" s="72"/>
    </row>
    <row r="137" spans="1:30" s="73" customFormat="1" ht="14.25" x14ac:dyDescent="0.25">
      <c r="A137" s="89">
        <v>126</v>
      </c>
      <c r="B137" s="90" t="s">
        <v>1301</v>
      </c>
      <c r="C137" s="90" t="s">
        <v>476</v>
      </c>
      <c r="D137" s="90">
        <v>180</v>
      </c>
      <c r="E137" s="91"/>
      <c r="F137" s="92"/>
      <c r="G137" s="93"/>
      <c r="H137" s="94">
        <f t="shared" si="20"/>
        <v>0</v>
      </c>
      <c r="I137" s="95"/>
      <c r="J137" s="94">
        <f t="shared" si="21"/>
        <v>0</v>
      </c>
      <c r="K137" s="94"/>
      <c r="L137" s="96">
        <f t="shared" si="22"/>
        <v>0</v>
      </c>
      <c r="M137" s="71">
        <f t="shared" si="17"/>
        <v>1</v>
      </c>
      <c r="N137" s="71">
        <f t="shared" si="18"/>
        <v>1</v>
      </c>
      <c r="O137" s="71">
        <f t="shared" si="19"/>
        <v>1</v>
      </c>
      <c r="P137" s="71">
        <f t="shared" si="23"/>
        <v>1</v>
      </c>
      <c r="Q137" s="71"/>
      <c r="R137" s="71">
        <f t="shared" si="24"/>
        <v>0</v>
      </c>
      <c r="S137" s="71">
        <f t="shared" si="25"/>
        <v>0</v>
      </c>
      <c r="T137" s="70">
        <f t="shared" si="26"/>
        <v>0</v>
      </c>
      <c r="U137" s="71"/>
      <c r="V137" s="97"/>
      <c r="W137" s="72"/>
      <c r="X137" s="72"/>
      <c r="Y137" s="72"/>
      <c r="Z137" s="72"/>
      <c r="AA137" s="72"/>
      <c r="AB137" s="72"/>
      <c r="AC137" s="72"/>
      <c r="AD137" s="72"/>
    </row>
    <row r="138" spans="1:30" s="73" customFormat="1" ht="14.25" x14ac:dyDescent="0.25">
      <c r="A138" s="89">
        <v>127</v>
      </c>
      <c r="B138" s="90" t="s">
        <v>1302</v>
      </c>
      <c r="C138" s="90" t="s">
        <v>505</v>
      </c>
      <c r="D138" s="90">
        <v>10</v>
      </c>
      <c r="E138" s="91"/>
      <c r="F138" s="92"/>
      <c r="G138" s="93"/>
      <c r="H138" s="94">
        <f t="shared" si="20"/>
        <v>0</v>
      </c>
      <c r="I138" s="95"/>
      <c r="J138" s="94">
        <f t="shared" si="21"/>
        <v>0</v>
      </c>
      <c r="K138" s="94"/>
      <c r="L138" s="96">
        <f t="shared" si="22"/>
        <v>0</v>
      </c>
      <c r="M138" s="71">
        <f t="shared" si="17"/>
        <v>1</v>
      </c>
      <c r="N138" s="71">
        <f t="shared" si="18"/>
        <v>1</v>
      </c>
      <c r="O138" s="71">
        <f t="shared" si="19"/>
        <v>1</v>
      </c>
      <c r="P138" s="71">
        <f t="shared" si="23"/>
        <v>1</v>
      </c>
      <c r="Q138" s="71"/>
      <c r="R138" s="71">
        <f t="shared" si="24"/>
        <v>0</v>
      </c>
      <c r="S138" s="71">
        <f t="shared" si="25"/>
        <v>0</v>
      </c>
      <c r="T138" s="70">
        <f t="shared" si="26"/>
        <v>0</v>
      </c>
      <c r="U138" s="71"/>
      <c r="V138" s="97"/>
      <c r="W138" s="72"/>
      <c r="X138" s="72"/>
      <c r="Y138" s="72"/>
      <c r="Z138" s="72"/>
      <c r="AA138" s="72"/>
      <c r="AB138" s="72"/>
      <c r="AC138" s="72"/>
      <c r="AD138" s="72"/>
    </row>
    <row r="139" spans="1:30" s="73" customFormat="1" ht="14.25" x14ac:dyDescent="0.25">
      <c r="A139" s="89">
        <v>128</v>
      </c>
      <c r="B139" s="90" t="s">
        <v>1303</v>
      </c>
      <c r="C139" s="90" t="s">
        <v>476</v>
      </c>
      <c r="D139" s="90">
        <v>9300</v>
      </c>
      <c r="E139" s="91"/>
      <c r="F139" s="92"/>
      <c r="G139" s="93"/>
      <c r="H139" s="94">
        <f t="shared" si="20"/>
        <v>0</v>
      </c>
      <c r="I139" s="95"/>
      <c r="J139" s="94">
        <f t="shared" si="21"/>
        <v>0</v>
      </c>
      <c r="K139" s="94"/>
      <c r="L139" s="96">
        <f t="shared" si="22"/>
        <v>0</v>
      </c>
      <c r="M139" s="71">
        <f t="shared" si="17"/>
        <v>1</v>
      </c>
      <c r="N139" s="71">
        <f t="shared" si="18"/>
        <v>1</v>
      </c>
      <c r="O139" s="71">
        <f t="shared" si="19"/>
        <v>1</v>
      </c>
      <c r="P139" s="71">
        <f t="shared" si="23"/>
        <v>1</v>
      </c>
      <c r="Q139" s="71"/>
      <c r="R139" s="71">
        <f t="shared" si="24"/>
        <v>0</v>
      </c>
      <c r="S139" s="71">
        <f t="shared" si="25"/>
        <v>0</v>
      </c>
      <c r="T139" s="70">
        <f t="shared" si="26"/>
        <v>0</v>
      </c>
      <c r="U139" s="71"/>
      <c r="V139" s="97"/>
      <c r="W139" s="72"/>
      <c r="X139" s="72"/>
      <c r="Y139" s="72"/>
      <c r="Z139" s="72"/>
      <c r="AA139" s="72"/>
      <c r="AB139" s="72"/>
      <c r="AC139" s="72"/>
      <c r="AD139" s="72"/>
    </row>
    <row r="140" spans="1:30" s="73" customFormat="1" ht="14.25" x14ac:dyDescent="0.25">
      <c r="A140" s="89">
        <v>129</v>
      </c>
      <c r="B140" s="90" t="s">
        <v>1304</v>
      </c>
      <c r="C140" s="90" t="s">
        <v>476</v>
      </c>
      <c r="D140" s="90">
        <v>2800</v>
      </c>
      <c r="E140" s="91"/>
      <c r="F140" s="92"/>
      <c r="G140" s="93"/>
      <c r="H140" s="94">
        <f t="shared" si="20"/>
        <v>0</v>
      </c>
      <c r="I140" s="95"/>
      <c r="J140" s="94">
        <f t="shared" si="21"/>
        <v>0</v>
      </c>
      <c r="K140" s="94"/>
      <c r="L140" s="96">
        <f t="shared" si="22"/>
        <v>0</v>
      </c>
      <c r="M140" s="71">
        <f t="shared" si="17"/>
        <v>1</v>
      </c>
      <c r="N140" s="71">
        <f t="shared" si="18"/>
        <v>1</v>
      </c>
      <c r="O140" s="71">
        <f t="shared" si="19"/>
        <v>1</v>
      </c>
      <c r="P140" s="71">
        <f t="shared" si="23"/>
        <v>1</v>
      </c>
      <c r="Q140" s="71"/>
      <c r="R140" s="71">
        <f t="shared" si="24"/>
        <v>0</v>
      </c>
      <c r="S140" s="71">
        <f t="shared" si="25"/>
        <v>0</v>
      </c>
      <c r="T140" s="70">
        <f t="shared" si="26"/>
        <v>0</v>
      </c>
      <c r="U140" s="71"/>
      <c r="V140" s="97"/>
      <c r="W140" s="72"/>
      <c r="X140" s="72"/>
      <c r="Y140" s="72"/>
      <c r="Z140" s="72"/>
      <c r="AA140" s="72"/>
      <c r="AB140" s="72"/>
      <c r="AC140" s="72"/>
      <c r="AD140" s="72"/>
    </row>
    <row r="141" spans="1:30" s="73" customFormat="1" ht="28.5" x14ac:dyDescent="0.25">
      <c r="A141" s="89">
        <v>130</v>
      </c>
      <c r="B141" s="90" t="s">
        <v>1305</v>
      </c>
      <c r="C141" s="90" t="s">
        <v>476</v>
      </c>
      <c r="D141" s="90">
        <v>560</v>
      </c>
      <c r="E141" s="91"/>
      <c r="F141" s="92"/>
      <c r="G141" s="93"/>
      <c r="H141" s="94">
        <f t="shared" si="20"/>
        <v>0</v>
      </c>
      <c r="I141" s="95"/>
      <c r="J141" s="94">
        <f t="shared" si="21"/>
        <v>0</v>
      </c>
      <c r="K141" s="94"/>
      <c r="L141" s="96">
        <f t="shared" si="22"/>
        <v>0</v>
      </c>
      <c r="M141" s="71">
        <f t="shared" si="17"/>
        <v>1</v>
      </c>
      <c r="N141" s="71">
        <f t="shared" si="18"/>
        <v>1</v>
      </c>
      <c r="O141" s="71">
        <f t="shared" si="19"/>
        <v>1</v>
      </c>
      <c r="P141" s="71">
        <f t="shared" si="23"/>
        <v>1</v>
      </c>
      <c r="Q141" s="71"/>
      <c r="R141" s="71">
        <f t="shared" si="24"/>
        <v>0</v>
      </c>
      <c r="S141" s="71">
        <f t="shared" si="25"/>
        <v>0</v>
      </c>
      <c r="T141" s="70">
        <f t="shared" si="26"/>
        <v>0</v>
      </c>
      <c r="U141" s="71"/>
      <c r="V141" s="97"/>
      <c r="W141" s="72"/>
      <c r="X141" s="72"/>
      <c r="Y141" s="72"/>
      <c r="Z141" s="72"/>
      <c r="AA141" s="72"/>
      <c r="AB141" s="72"/>
      <c r="AC141" s="72"/>
      <c r="AD141" s="72"/>
    </row>
    <row r="142" spans="1:30" s="73" customFormat="1" ht="14.25" x14ac:dyDescent="0.25">
      <c r="A142" s="89">
        <v>131</v>
      </c>
      <c r="B142" s="90" t="s">
        <v>1306</v>
      </c>
      <c r="C142" s="90" t="s">
        <v>476</v>
      </c>
      <c r="D142" s="90">
        <v>1120</v>
      </c>
      <c r="E142" s="91"/>
      <c r="F142" s="92"/>
      <c r="G142" s="93"/>
      <c r="H142" s="94">
        <f t="shared" si="20"/>
        <v>0</v>
      </c>
      <c r="I142" s="95"/>
      <c r="J142" s="94">
        <f t="shared" si="21"/>
        <v>0</v>
      </c>
      <c r="K142" s="94"/>
      <c r="L142" s="96">
        <f t="shared" si="22"/>
        <v>0</v>
      </c>
      <c r="M142" s="71">
        <f t="shared" si="17"/>
        <v>1</v>
      </c>
      <c r="N142" s="71">
        <f t="shared" si="18"/>
        <v>1</v>
      </c>
      <c r="O142" s="71">
        <f t="shared" si="19"/>
        <v>1</v>
      </c>
      <c r="P142" s="71">
        <f t="shared" si="23"/>
        <v>1</v>
      </c>
      <c r="Q142" s="71"/>
      <c r="R142" s="71">
        <f t="shared" si="24"/>
        <v>0</v>
      </c>
      <c r="S142" s="71">
        <f t="shared" si="25"/>
        <v>0</v>
      </c>
      <c r="T142" s="70">
        <f t="shared" si="26"/>
        <v>0</v>
      </c>
      <c r="U142" s="71"/>
      <c r="V142" s="97"/>
      <c r="W142" s="72"/>
      <c r="X142" s="72"/>
      <c r="Y142" s="72"/>
      <c r="Z142" s="72"/>
      <c r="AA142" s="72"/>
      <c r="AB142" s="72"/>
      <c r="AC142" s="72"/>
      <c r="AD142" s="72"/>
    </row>
    <row r="143" spans="1:30" s="73" customFormat="1" ht="14.25" x14ac:dyDescent="0.25">
      <c r="A143" s="89">
        <v>132</v>
      </c>
      <c r="B143" s="90" t="s">
        <v>1307</v>
      </c>
      <c r="C143" s="90" t="s">
        <v>476</v>
      </c>
      <c r="D143" s="90">
        <v>300</v>
      </c>
      <c r="E143" s="91"/>
      <c r="F143" s="92"/>
      <c r="G143" s="93"/>
      <c r="H143" s="94">
        <f t="shared" si="20"/>
        <v>0</v>
      </c>
      <c r="I143" s="95"/>
      <c r="J143" s="94">
        <f t="shared" si="21"/>
        <v>0</v>
      </c>
      <c r="K143" s="94"/>
      <c r="L143" s="96">
        <f t="shared" si="22"/>
        <v>0</v>
      </c>
      <c r="M143" s="71">
        <f t="shared" si="17"/>
        <v>1</v>
      </c>
      <c r="N143" s="71">
        <f t="shared" si="18"/>
        <v>1</v>
      </c>
      <c r="O143" s="71">
        <f t="shared" si="19"/>
        <v>1</v>
      </c>
      <c r="P143" s="71">
        <f t="shared" si="23"/>
        <v>1</v>
      </c>
      <c r="Q143" s="71"/>
      <c r="R143" s="71">
        <f t="shared" si="24"/>
        <v>0</v>
      </c>
      <c r="S143" s="71">
        <f t="shared" si="25"/>
        <v>0</v>
      </c>
      <c r="T143" s="70">
        <f t="shared" si="26"/>
        <v>0</v>
      </c>
      <c r="U143" s="71"/>
      <c r="V143" s="97"/>
      <c r="W143" s="72"/>
      <c r="X143" s="72"/>
      <c r="Y143" s="72"/>
      <c r="Z143" s="72"/>
      <c r="AA143" s="72"/>
      <c r="AB143" s="72"/>
      <c r="AC143" s="72"/>
      <c r="AD143" s="72"/>
    </row>
    <row r="144" spans="1:30" s="73" customFormat="1" ht="14.25" x14ac:dyDescent="0.25">
      <c r="A144" s="89">
        <v>133</v>
      </c>
      <c r="B144" s="90" t="s">
        <v>1308</v>
      </c>
      <c r="C144" s="90" t="s">
        <v>476</v>
      </c>
      <c r="D144" s="90">
        <v>9000</v>
      </c>
      <c r="E144" s="91"/>
      <c r="F144" s="92"/>
      <c r="G144" s="93"/>
      <c r="H144" s="94">
        <f t="shared" si="20"/>
        <v>0</v>
      </c>
      <c r="I144" s="95"/>
      <c r="J144" s="94">
        <f t="shared" si="21"/>
        <v>0</v>
      </c>
      <c r="K144" s="94"/>
      <c r="L144" s="96">
        <f t="shared" si="22"/>
        <v>0</v>
      </c>
      <c r="M144" s="71">
        <f t="shared" si="17"/>
        <v>1</v>
      </c>
      <c r="N144" s="71">
        <f t="shared" si="18"/>
        <v>1</v>
      </c>
      <c r="O144" s="71">
        <f t="shared" si="19"/>
        <v>1</v>
      </c>
      <c r="P144" s="71">
        <f t="shared" si="23"/>
        <v>1</v>
      </c>
      <c r="Q144" s="71"/>
      <c r="R144" s="71">
        <f t="shared" si="24"/>
        <v>0</v>
      </c>
      <c r="S144" s="71">
        <f t="shared" si="25"/>
        <v>0</v>
      </c>
      <c r="T144" s="70">
        <f t="shared" si="26"/>
        <v>0</v>
      </c>
      <c r="U144" s="71"/>
      <c r="V144" s="97"/>
      <c r="W144" s="72"/>
      <c r="X144" s="72"/>
      <c r="Y144" s="72"/>
      <c r="Z144" s="72"/>
      <c r="AA144" s="72"/>
      <c r="AB144" s="72"/>
      <c r="AC144" s="72"/>
      <c r="AD144" s="72"/>
    </row>
    <row r="145" spans="1:30" s="73" customFormat="1" ht="28.5" x14ac:dyDescent="0.25">
      <c r="A145" s="89">
        <v>134</v>
      </c>
      <c r="B145" s="90" t="s">
        <v>1309</v>
      </c>
      <c r="C145" s="90" t="s">
        <v>505</v>
      </c>
      <c r="D145" s="90">
        <v>350</v>
      </c>
      <c r="E145" s="91"/>
      <c r="F145" s="92"/>
      <c r="G145" s="93"/>
      <c r="H145" s="94">
        <f t="shared" si="20"/>
        <v>0</v>
      </c>
      <c r="I145" s="95"/>
      <c r="J145" s="94">
        <f t="shared" si="21"/>
        <v>0</v>
      </c>
      <c r="K145" s="94"/>
      <c r="L145" s="96">
        <f t="shared" si="22"/>
        <v>0</v>
      </c>
      <c r="M145" s="71">
        <f t="shared" si="17"/>
        <v>1</v>
      </c>
      <c r="N145" s="71">
        <f t="shared" si="18"/>
        <v>1</v>
      </c>
      <c r="O145" s="71">
        <f t="shared" si="19"/>
        <v>1</v>
      </c>
      <c r="P145" s="71">
        <f t="shared" si="23"/>
        <v>1</v>
      </c>
      <c r="Q145" s="71"/>
      <c r="R145" s="71">
        <f t="shared" si="24"/>
        <v>0</v>
      </c>
      <c r="S145" s="71">
        <f t="shared" si="25"/>
        <v>0</v>
      </c>
      <c r="T145" s="70">
        <f t="shared" si="26"/>
        <v>0</v>
      </c>
      <c r="U145" s="71"/>
      <c r="V145" s="97"/>
      <c r="W145" s="72"/>
      <c r="X145" s="72"/>
      <c r="Y145" s="72"/>
      <c r="Z145" s="72"/>
      <c r="AA145" s="72"/>
      <c r="AB145" s="72"/>
      <c r="AC145" s="72"/>
      <c r="AD145" s="72"/>
    </row>
    <row r="146" spans="1:30" s="73" customFormat="1" ht="14.25" x14ac:dyDescent="0.25">
      <c r="A146" s="89">
        <v>135</v>
      </c>
      <c r="B146" s="90" t="s">
        <v>1310</v>
      </c>
      <c r="C146" s="90" t="s">
        <v>476</v>
      </c>
      <c r="D146" s="90">
        <v>1800</v>
      </c>
      <c r="E146" s="91"/>
      <c r="F146" s="92"/>
      <c r="G146" s="93"/>
      <c r="H146" s="94">
        <f t="shared" si="20"/>
        <v>0</v>
      </c>
      <c r="I146" s="95"/>
      <c r="J146" s="94">
        <f t="shared" si="21"/>
        <v>0</v>
      </c>
      <c r="K146" s="94"/>
      <c r="L146" s="96">
        <f t="shared" si="22"/>
        <v>0</v>
      </c>
      <c r="M146" s="71">
        <f t="shared" si="17"/>
        <v>1</v>
      </c>
      <c r="N146" s="71">
        <f t="shared" si="18"/>
        <v>1</v>
      </c>
      <c r="O146" s="71">
        <f t="shared" si="19"/>
        <v>1</v>
      </c>
      <c r="P146" s="71">
        <f t="shared" si="23"/>
        <v>1</v>
      </c>
      <c r="Q146" s="71"/>
      <c r="R146" s="71">
        <f t="shared" si="24"/>
        <v>0</v>
      </c>
      <c r="S146" s="71">
        <f t="shared" si="25"/>
        <v>0</v>
      </c>
      <c r="T146" s="70">
        <f t="shared" si="26"/>
        <v>0</v>
      </c>
      <c r="U146" s="71"/>
      <c r="V146" s="97"/>
      <c r="W146" s="72"/>
      <c r="X146" s="72"/>
      <c r="Y146" s="72"/>
      <c r="Z146" s="72"/>
      <c r="AA146" s="72"/>
      <c r="AB146" s="72"/>
      <c r="AC146" s="72"/>
      <c r="AD146" s="72"/>
    </row>
    <row r="147" spans="1:30" s="73" customFormat="1" ht="21" customHeight="1" x14ac:dyDescent="0.25">
      <c r="A147" s="165"/>
      <c r="B147" s="165"/>
      <c r="C147" s="165"/>
      <c r="D147" s="165"/>
      <c r="E147" s="165"/>
      <c r="F147" s="98" t="s">
        <v>60</v>
      </c>
      <c r="G147" s="98" t="s">
        <v>61</v>
      </c>
      <c r="H147" s="99">
        <f ca="1">SUM(OFFSET($H$12,0,0,ROW()-12,1))</f>
        <v>0</v>
      </c>
      <c r="I147" s="100" t="s">
        <v>61</v>
      </c>
      <c r="J147" s="99">
        <f ca="1">SUM(OFFSET($J$12,0,0,ROW()-12,1))</f>
        <v>0</v>
      </c>
      <c r="K147" s="100" t="s">
        <v>61</v>
      </c>
      <c r="L147" s="88"/>
      <c r="M147" s="71"/>
      <c r="N147" s="71"/>
      <c r="O147" s="71"/>
      <c r="P147" s="71"/>
      <c r="Q147" s="71"/>
      <c r="R147" s="71"/>
      <c r="S147" s="71"/>
      <c r="T147" s="71"/>
      <c r="U147" s="71"/>
      <c r="V147" s="97"/>
      <c r="W147" s="72"/>
      <c r="X147" s="72"/>
      <c r="Y147" s="72"/>
      <c r="Z147" s="72"/>
      <c r="AA147" s="72"/>
      <c r="AB147" s="72"/>
      <c r="AC147" s="72"/>
      <c r="AD147" s="72"/>
    </row>
    <row r="148" spans="1:30" x14ac:dyDescent="0.25">
      <c r="A148" s="101" t="s">
        <v>62</v>
      </c>
      <c r="B148" s="102"/>
      <c r="C148" s="102"/>
      <c r="D148" s="102"/>
      <c r="E148" s="103"/>
      <c r="F148" s="104"/>
      <c r="G148" s="103"/>
      <c r="H148" s="103"/>
      <c r="I148" s="103"/>
      <c r="J148" s="103"/>
      <c r="K148" s="103"/>
      <c r="L148" s="88"/>
    </row>
    <row r="149" spans="1:30" x14ac:dyDescent="0.25">
      <c r="A149" s="102"/>
      <c r="B149" s="102"/>
      <c r="C149" s="102"/>
      <c r="D149" s="102"/>
      <c r="E149" s="103"/>
      <c r="F149" s="104"/>
      <c r="G149" s="103"/>
      <c r="H149" s="103"/>
      <c r="I149" s="103"/>
      <c r="J149" s="103"/>
      <c r="K149" s="103"/>
      <c r="L149" s="88"/>
    </row>
    <row r="150" spans="1:30" x14ac:dyDescent="0.25">
      <c r="A150" s="102" t="s">
        <v>63</v>
      </c>
      <c r="B150" s="102"/>
      <c r="C150" s="102"/>
      <c r="D150" s="102"/>
      <c r="E150" s="103"/>
      <c r="F150" s="104"/>
      <c r="G150" s="103"/>
      <c r="H150" s="103"/>
      <c r="I150" s="103"/>
      <c r="J150" s="103"/>
      <c r="K150" s="103"/>
      <c r="L150" s="88"/>
    </row>
    <row r="151" spans="1:30" x14ac:dyDescent="0.25">
      <c r="A151" s="101" t="s">
        <v>64</v>
      </c>
      <c r="B151" s="102"/>
      <c r="C151" s="102"/>
      <c r="D151" s="102"/>
      <c r="E151" s="103"/>
      <c r="F151" s="104"/>
      <c r="G151" s="103"/>
      <c r="H151" s="103"/>
      <c r="I151" s="103"/>
      <c r="J151" s="103"/>
      <c r="K151" s="103"/>
      <c r="L151" s="88"/>
    </row>
    <row r="152" spans="1:30" x14ac:dyDescent="0.25">
      <c r="A152" s="101" t="s">
        <v>84</v>
      </c>
      <c r="B152" s="102"/>
      <c r="C152" s="102"/>
      <c r="D152" s="102"/>
      <c r="E152" s="103"/>
      <c r="F152" s="104"/>
      <c r="G152" s="103"/>
      <c r="H152" s="103"/>
      <c r="I152" s="103"/>
      <c r="J152" s="103"/>
      <c r="K152" s="103"/>
      <c r="L152" s="88"/>
    </row>
    <row r="153" spans="1:30" x14ac:dyDescent="0.25">
      <c r="A153" s="105" t="s">
        <v>65</v>
      </c>
      <c r="B153" s="102"/>
      <c r="C153" s="102"/>
      <c r="D153" s="102"/>
      <c r="E153" s="103"/>
      <c r="F153" s="104"/>
      <c r="G153" s="103"/>
      <c r="H153" s="103"/>
      <c r="I153" s="103"/>
      <c r="J153" s="103"/>
      <c r="K153" s="103"/>
      <c r="L153" s="88"/>
    </row>
    <row r="154" spans="1:30" x14ac:dyDescent="0.25">
      <c r="A154" s="105" t="s">
        <v>66</v>
      </c>
      <c r="B154" s="102"/>
      <c r="C154" s="102"/>
      <c r="D154" s="102"/>
      <c r="E154" s="103"/>
      <c r="F154" s="104"/>
      <c r="G154" s="103"/>
      <c r="H154" s="103"/>
      <c r="I154" s="103"/>
      <c r="J154" s="103"/>
      <c r="K154" s="103"/>
      <c r="L154" s="88"/>
    </row>
    <row r="155" spans="1:30" x14ac:dyDescent="0.25">
      <c r="A155" s="102"/>
      <c r="B155" s="102"/>
      <c r="C155" s="102"/>
      <c r="D155" s="102"/>
      <c r="E155" s="103"/>
      <c r="F155" s="104"/>
      <c r="G155" s="103"/>
      <c r="H155" s="103"/>
      <c r="I155" s="103"/>
      <c r="J155" s="103"/>
      <c r="K155" s="103"/>
      <c r="L155" s="88"/>
    </row>
    <row r="156" spans="1:30" x14ac:dyDescent="0.25">
      <c r="A156" s="102" t="s">
        <v>67</v>
      </c>
      <c r="B156" s="102"/>
      <c r="C156" s="102"/>
      <c r="D156" s="102"/>
      <c r="E156" s="103"/>
      <c r="F156" s="104"/>
      <c r="G156" s="103"/>
      <c r="H156" s="103"/>
      <c r="I156" s="103"/>
      <c r="J156" s="103"/>
      <c r="K156" s="103"/>
      <c r="L156" s="88"/>
    </row>
    <row r="157" spans="1:30" x14ac:dyDescent="0.25">
      <c r="A157" s="102"/>
      <c r="B157" s="102"/>
      <c r="C157" s="102"/>
      <c r="D157" s="102"/>
      <c r="E157" s="103"/>
      <c r="F157" s="104"/>
      <c r="G157" s="103"/>
      <c r="H157" s="103"/>
      <c r="I157" s="103"/>
      <c r="J157" s="103"/>
      <c r="K157" s="103"/>
      <c r="L157" s="88"/>
    </row>
    <row r="158" spans="1:30" x14ac:dyDescent="0.25">
      <c r="A158" s="102" t="s">
        <v>68</v>
      </c>
      <c r="B158" s="102"/>
      <c r="C158" s="102"/>
      <c r="D158" s="102"/>
      <c r="E158" s="103"/>
      <c r="F158" s="104"/>
      <c r="G158" s="103"/>
      <c r="H158" s="103"/>
      <c r="I158" s="103"/>
      <c r="J158" s="103"/>
      <c r="K158" s="103"/>
    </row>
    <row r="159" spans="1:30" x14ac:dyDescent="0.25">
      <c r="A159" s="102"/>
      <c r="B159" s="102"/>
      <c r="C159" s="102"/>
      <c r="D159" s="102"/>
      <c r="E159" s="103"/>
      <c r="F159" s="104"/>
      <c r="G159" s="103"/>
      <c r="H159" s="103"/>
      <c r="I159" s="103"/>
      <c r="J159" s="103"/>
      <c r="K159" s="103"/>
    </row>
    <row r="160" spans="1:30" ht="66.75" customHeight="1" x14ac:dyDescent="0.25">
      <c r="A160" s="166" t="s">
        <v>85</v>
      </c>
      <c r="B160" s="166"/>
      <c r="C160" s="166"/>
      <c r="D160" s="166"/>
      <c r="E160" s="166"/>
      <c r="F160" s="166"/>
      <c r="G160" s="166"/>
      <c r="H160" s="166"/>
      <c r="I160" s="166"/>
      <c r="J160" s="166"/>
      <c r="K160" s="166"/>
    </row>
  </sheetData>
  <protectedRanges>
    <protectedRange sqref="K12:K146" name="Rozstęp4_1_2_1"/>
    <protectedRange sqref="I12:I146" name="Rozstęp3_1_2_1"/>
    <protectedRange sqref="E12:G146" name="Rozstęp2_1_2_1"/>
  </protectedRanges>
  <mergeCells count="11">
    <mergeCell ref="B8:D8"/>
    <mergeCell ref="E8:J8"/>
    <mergeCell ref="D10:G10"/>
    <mergeCell ref="A147:E147"/>
    <mergeCell ref="A160:K160"/>
    <mergeCell ref="B1:D1"/>
    <mergeCell ref="F1:K1"/>
    <mergeCell ref="F2:H2"/>
    <mergeCell ref="B3:D7"/>
    <mergeCell ref="E5:J6"/>
    <mergeCell ref="E7:J7"/>
  </mergeCells>
  <conditionalFormatting sqref="E5 L5:M6">
    <cfRule type="expression" dxfId="67" priority="2">
      <formula>$E$5="Nie składamy oferty w zakresie przedmiotowego zadania"</formula>
    </cfRule>
  </conditionalFormatting>
  <conditionalFormatting sqref="E7 L7:M7">
    <cfRule type="expression" dxfId="66"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opLeftCell="A3" zoomScaleNormal="100" workbookViewId="0">
      <selection activeCell="F1" sqref="F1:K1"/>
    </sheetView>
  </sheetViews>
  <sheetFormatPr defaultRowHeight="15" x14ac:dyDescent="0.25"/>
  <cols>
    <col min="1" max="1" width="5.85546875" style="59" customWidth="1"/>
    <col min="2" max="2" width="58.85546875" style="59" customWidth="1"/>
    <col min="3" max="3" width="6.42578125" style="59" customWidth="1"/>
    <col min="4" max="4" width="9.85546875" style="59" customWidth="1"/>
    <col min="5" max="5" width="32" style="76" customWidth="1"/>
    <col min="6" max="6" width="23" style="62" customWidth="1"/>
    <col min="7" max="7" width="13" style="76" customWidth="1"/>
    <col min="8" max="9" width="15.42578125" style="76" customWidth="1"/>
    <col min="10" max="10" width="25.28515625" style="76" bestFit="1" customWidth="1"/>
    <col min="11" max="11" width="25.28515625" style="76" customWidth="1"/>
    <col min="12" max="12" width="9.140625" style="60" hidden="1" customWidth="1"/>
    <col min="13" max="19" width="0" style="60" hidden="1" customWidth="1"/>
    <col min="20" max="20" width="10" style="60" hidden="1" customWidth="1"/>
    <col min="21" max="21" width="0" style="60" hidden="1" customWidth="1"/>
    <col min="22" max="22" width="0" style="79" hidden="1" customWidth="1"/>
    <col min="23" max="26" width="0" style="61" hidden="1" customWidth="1"/>
    <col min="27" max="30" width="9.140625" style="61"/>
    <col min="31" max="16384" width="9.140625" style="59"/>
  </cols>
  <sheetData>
    <row r="1" spans="1:30" ht="63.75" customHeight="1" x14ac:dyDescent="0.25">
      <c r="B1" s="148" t="s">
        <v>73</v>
      </c>
      <c r="C1" s="149"/>
      <c r="D1" s="149"/>
      <c r="F1" s="150"/>
      <c r="G1" s="150"/>
      <c r="H1" s="150"/>
      <c r="I1" s="150"/>
      <c r="J1" s="150"/>
      <c r="K1" s="150"/>
      <c r="L1" s="78"/>
      <c r="M1" s="78"/>
      <c r="N1" s="78"/>
    </row>
    <row r="2" spans="1:30" ht="15.75" thickBot="1" x14ac:dyDescent="0.3">
      <c r="F2" s="151"/>
      <c r="G2" s="151"/>
      <c r="H2" s="151"/>
      <c r="I2" s="75"/>
      <c r="J2" s="75"/>
      <c r="K2" s="75"/>
    </row>
    <row r="3" spans="1:30" x14ac:dyDescent="0.25">
      <c r="B3" s="152"/>
      <c r="C3" s="153"/>
      <c r="D3" s="154"/>
    </row>
    <row r="4" spans="1:30" x14ac:dyDescent="0.25">
      <c r="B4" s="155"/>
      <c r="C4" s="156"/>
      <c r="D4" s="157"/>
    </row>
    <row r="5" spans="1:30" ht="15" customHeight="1" x14ac:dyDescent="0.25">
      <c r="B5" s="155"/>
      <c r="C5" s="156"/>
      <c r="D5" s="157"/>
      <c r="E5" s="161" t="str">
        <f>IF(Q10=0,"Nie składamy oferty w zakresie przedmiotowego zadania",IF(Q11&gt;0,"Nie wszystkie wymagane pola zostały wypełnione",IF(L10=0,IF(R11&gt;0,"Jedna z podanych wartości brutto nie jest liczbą",""),"Jedna z podanych wartości brutto nie spełnia warunków SIWZ")))</f>
        <v>Nie składamy oferty w zakresie przedmiotowego zadania</v>
      </c>
      <c r="F5" s="161"/>
      <c r="G5" s="161"/>
      <c r="H5" s="161"/>
      <c r="I5" s="161"/>
      <c r="J5" s="161"/>
      <c r="K5" s="77"/>
      <c r="L5" s="80"/>
      <c r="M5" s="80"/>
    </row>
    <row r="6" spans="1:30" ht="15" customHeight="1" x14ac:dyDescent="0.25">
      <c r="B6" s="155"/>
      <c r="C6" s="156"/>
      <c r="D6" s="157"/>
      <c r="E6" s="161"/>
      <c r="F6" s="161"/>
      <c r="G6" s="161"/>
      <c r="H6" s="161"/>
      <c r="I6" s="161"/>
      <c r="J6" s="161"/>
      <c r="K6" s="77"/>
      <c r="L6" s="80"/>
      <c r="M6" s="80"/>
    </row>
    <row r="7" spans="1:30" ht="15.75" thickBot="1" x14ac:dyDescent="0.3">
      <c r="B7" s="158"/>
      <c r="C7" s="159"/>
      <c r="D7" s="160"/>
      <c r="E7" s="162" t="str">
        <f>IF(T11&gt;0,"Przekroczona ilość liczb po przecinku w przynajmniej jednej cenie","")</f>
        <v/>
      </c>
      <c r="F7" s="162"/>
      <c r="G7" s="162"/>
      <c r="H7" s="162"/>
      <c r="I7" s="162"/>
      <c r="J7" s="162"/>
      <c r="K7" s="74"/>
      <c r="L7" s="81"/>
      <c r="M7" s="81"/>
    </row>
    <row r="8" spans="1:30" x14ac:dyDescent="0.25">
      <c r="B8" s="163" t="s">
        <v>58</v>
      </c>
      <c r="C8" s="163"/>
      <c r="D8" s="163"/>
      <c r="E8" s="162" t="str">
        <f>IF(S11&gt;0,"Niewłaściwa stawka podatku VAT","")</f>
        <v/>
      </c>
      <c r="F8" s="162"/>
      <c r="G8" s="162"/>
      <c r="H8" s="162"/>
      <c r="I8" s="162"/>
      <c r="J8" s="162"/>
      <c r="K8" s="74"/>
    </row>
    <row r="9" spans="1:30" x14ac:dyDescent="0.25">
      <c r="B9" s="63"/>
      <c r="C9" s="64"/>
      <c r="D9" s="64"/>
      <c r="E9" s="74"/>
      <c r="F9" s="65"/>
      <c r="G9" s="74"/>
      <c r="H9" s="74"/>
      <c r="I9" s="74"/>
      <c r="J9" s="74"/>
      <c r="K9" s="74"/>
    </row>
    <row r="10" spans="1:30" x14ac:dyDescent="0.25">
      <c r="A10" s="66"/>
      <c r="B10" s="67" t="s">
        <v>59</v>
      </c>
      <c r="C10" s="68" t="str">
        <f ca="1">MID(CELL("nazwa_pliku",C10),FIND("]",CELL("nazwa_pliku",C10),1)+1,35)</f>
        <v xml:space="preserve">  98</v>
      </c>
      <c r="D10" s="164" t="str">
        <f ca="1">VLOOKUP(C10,Oferta!J41:K170,2)</f>
        <v>Różne 12</v>
      </c>
      <c r="E10" s="164"/>
      <c r="F10" s="164"/>
      <c r="G10" s="164"/>
      <c r="H10" s="69">
        <f ca="1">SUMIF(F12:F1311,"Razem",H12:H1311)</f>
        <v>0</v>
      </c>
      <c r="I10" s="69"/>
      <c r="J10" s="69">
        <f ca="1">SUMIF(F12:F1311,"Razem",J12:J1311)</f>
        <v>0</v>
      </c>
      <c r="K10" s="69"/>
      <c r="L10" s="60">
        <f>SUM(L11:L1805)</f>
        <v>0</v>
      </c>
      <c r="M10" s="60">
        <f>COUNTIF(M12:M1805,0)</f>
        <v>0</v>
      </c>
      <c r="N10" s="60">
        <f>COUNTIF(N12:N1805,0)</f>
        <v>0</v>
      </c>
      <c r="O10" s="60">
        <f>COUNTIF(O12:O1805,0)</f>
        <v>0</v>
      </c>
      <c r="P10" s="60">
        <f>COUNTIF(P12:P1805,0)</f>
        <v>0</v>
      </c>
      <c r="Q10" s="60">
        <f>SUM(M10:P10)</f>
        <v>0</v>
      </c>
    </row>
    <row r="11" spans="1:30" ht="42.75" x14ac:dyDescent="0.25">
      <c r="A11" s="82" t="s">
        <v>74</v>
      </c>
      <c r="B11" s="83" t="s">
        <v>75</v>
      </c>
      <c r="C11" s="83" t="s">
        <v>76</v>
      </c>
      <c r="D11" s="82" t="s">
        <v>77</v>
      </c>
      <c r="E11" s="84" t="s">
        <v>78</v>
      </c>
      <c r="F11" s="85" t="s">
        <v>79</v>
      </c>
      <c r="G11" s="86" t="s">
        <v>80</v>
      </c>
      <c r="H11" s="87" t="s">
        <v>81</v>
      </c>
      <c r="I11" s="87" t="s">
        <v>82</v>
      </c>
      <c r="J11" s="87" t="s">
        <v>83</v>
      </c>
      <c r="K11" s="87" t="s">
        <v>4</v>
      </c>
      <c r="L11" s="88"/>
      <c r="M11" s="60">
        <f>SUM(M12:M1805)</f>
        <v>12</v>
      </c>
      <c r="N11" s="60">
        <f>SUM(N12:N1805)</f>
        <v>12</v>
      </c>
      <c r="O11" s="60">
        <f>SUM(O12:O1805)</f>
        <v>12</v>
      </c>
      <c r="P11" s="60">
        <f>SUM(P12:P1805)</f>
        <v>12</v>
      </c>
      <c r="Q11" s="60">
        <f>SUM(M11:P11)</f>
        <v>48</v>
      </c>
      <c r="R11" s="60">
        <f>SUM(R12:R1805)</f>
        <v>0</v>
      </c>
      <c r="S11" s="60">
        <f>SUM(S12:S1805)</f>
        <v>0</v>
      </c>
      <c r="T11" s="60">
        <f>SUM(T12:T1805)</f>
        <v>0</v>
      </c>
    </row>
    <row r="12" spans="1:30" s="73" customFormat="1" ht="28.5" x14ac:dyDescent="0.25">
      <c r="A12" s="89">
        <v>1</v>
      </c>
      <c r="B12" s="90" t="s">
        <v>1311</v>
      </c>
      <c r="C12" s="90" t="s">
        <v>476</v>
      </c>
      <c r="D12" s="90">
        <v>600</v>
      </c>
      <c r="E12" s="91"/>
      <c r="F12" s="92"/>
      <c r="G12" s="93"/>
      <c r="H12" s="94">
        <f t="shared" ref="H12:H23" si="0">ROUND(D12*G12,2)</f>
        <v>0</v>
      </c>
      <c r="I12" s="95"/>
      <c r="J12" s="94">
        <f t="shared" ref="J12:J23" si="1">ROUND(H12*(1+I12),2)</f>
        <v>0</v>
      </c>
      <c r="K12" s="94"/>
      <c r="L12" s="96">
        <f t="shared" ref="L12:L23" si="2">IF(LEN(H12)-IFERROR(SEARCH(",",H12,1),LEN(H12))&gt;2,1,0)</f>
        <v>0</v>
      </c>
      <c r="M12" s="71">
        <f t="shared" ref="M12:O23" si="3">IF(ISBLANK(E12),1,0)</f>
        <v>1</v>
      </c>
      <c r="N12" s="71">
        <f t="shared" si="3"/>
        <v>1</v>
      </c>
      <c r="O12" s="71">
        <f t="shared" si="3"/>
        <v>1</v>
      </c>
      <c r="P12" s="71">
        <f t="shared" ref="P12:P23" si="4">IF(ISBLANK(I12),1,0)</f>
        <v>1</v>
      </c>
      <c r="Q12" s="71"/>
      <c r="R12" s="71">
        <f t="shared" ref="R12:R23" si="5">IF(ISNUMBER(H12),0,1)</f>
        <v>0</v>
      </c>
      <c r="S12" s="71">
        <f t="shared" ref="S12:S23" si="6">IF(I12=0.08,0,IF(I12=0.23,0,IF(I12=0.05,0,IF(I12=0,0,1))))</f>
        <v>0</v>
      </c>
      <c r="T12" s="70">
        <f t="shared" ref="T12:T23" si="7">IF(ISERROR(IF(LEN(G12)-FIND(",",G12)&gt;4,1,0)),0,IF(LEN(G12)-FIND(",",G12)&gt;4,1,0))</f>
        <v>0</v>
      </c>
      <c r="U12" s="71"/>
      <c r="V12" s="97"/>
      <c r="W12" s="72"/>
      <c r="X12" s="72"/>
      <c r="Y12" s="72"/>
      <c r="Z12" s="72"/>
      <c r="AA12" s="72"/>
      <c r="AB12" s="72"/>
      <c r="AC12" s="72"/>
      <c r="AD12" s="72"/>
    </row>
    <row r="13" spans="1:30" s="73" customFormat="1" ht="14.25" x14ac:dyDescent="0.25">
      <c r="A13" s="89">
        <v>2</v>
      </c>
      <c r="B13" s="90" t="s">
        <v>1312</v>
      </c>
      <c r="C13" s="90" t="s">
        <v>476</v>
      </c>
      <c r="D13" s="90">
        <v>600</v>
      </c>
      <c r="E13" s="91"/>
      <c r="F13" s="92"/>
      <c r="G13" s="93"/>
      <c r="H13" s="94">
        <f t="shared" si="0"/>
        <v>0</v>
      </c>
      <c r="I13" s="95"/>
      <c r="J13" s="94">
        <f t="shared" si="1"/>
        <v>0</v>
      </c>
      <c r="K13" s="94"/>
      <c r="L13" s="96">
        <f t="shared" si="2"/>
        <v>0</v>
      </c>
      <c r="M13" s="71">
        <f t="shared" si="3"/>
        <v>1</v>
      </c>
      <c r="N13" s="71">
        <f t="shared" si="3"/>
        <v>1</v>
      </c>
      <c r="O13" s="71">
        <f t="shared" si="3"/>
        <v>1</v>
      </c>
      <c r="P13" s="71">
        <f t="shared" si="4"/>
        <v>1</v>
      </c>
      <c r="Q13" s="71"/>
      <c r="R13" s="71">
        <f t="shared" si="5"/>
        <v>0</v>
      </c>
      <c r="S13" s="71">
        <f t="shared" si="6"/>
        <v>0</v>
      </c>
      <c r="T13" s="70">
        <f t="shared" si="7"/>
        <v>0</v>
      </c>
      <c r="U13" s="71"/>
      <c r="V13" s="97"/>
      <c r="W13" s="72"/>
      <c r="X13" s="72"/>
      <c r="Y13" s="72"/>
      <c r="Z13" s="72"/>
      <c r="AA13" s="72"/>
      <c r="AB13" s="72"/>
      <c r="AC13" s="72"/>
      <c r="AD13" s="72"/>
    </row>
    <row r="14" spans="1:30" s="73" customFormat="1" ht="14.25" x14ac:dyDescent="0.25">
      <c r="A14" s="89">
        <v>3</v>
      </c>
      <c r="B14" s="90" t="s">
        <v>1313</v>
      </c>
      <c r="C14" s="90" t="s">
        <v>476</v>
      </c>
      <c r="D14" s="90">
        <v>100</v>
      </c>
      <c r="E14" s="91"/>
      <c r="F14" s="92"/>
      <c r="G14" s="93"/>
      <c r="H14" s="94">
        <f t="shared" si="0"/>
        <v>0</v>
      </c>
      <c r="I14" s="95"/>
      <c r="J14" s="94">
        <f t="shared" si="1"/>
        <v>0</v>
      </c>
      <c r="K14" s="94"/>
      <c r="L14" s="96">
        <f t="shared" si="2"/>
        <v>0</v>
      </c>
      <c r="M14" s="71">
        <f t="shared" si="3"/>
        <v>1</v>
      </c>
      <c r="N14" s="71">
        <f t="shared" si="3"/>
        <v>1</v>
      </c>
      <c r="O14" s="71">
        <f t="shared" si="3"/>
        <v>1</v>
      </c>
      <c r="P14" s="71">
        <f t="shared" si="4"/>
        <v>1</v>
      </c>
      <c r="Q14" s="71"/>
      <c r="R14" s="71">
        <f t="shared" si="5"/>
        <v>0</v>
      </c>
      <c r="S14" s="71">
        <f t="shared" si="6"/>
        <v>0</v>
      </c>
      <c r="T14" s="70">
        <f t="shared" si="7"/>
        <v>0</v>
      </c>
      <c r="U14" s="71"/>
      <c r="V14" s="97"/>
      <c r="W14" s="72"/>
      <c r="X14" s="72"/>
      <c r="Y14" s="72"/>
      <c r="Z14" s="72"/>
      <c r="AA14" s="72"/>
      <c r="AB14" s="72"/>
      <c r="AC14" s="72"/>
      <c r="AD14" s="72"/>
    </row>
    <row r="15" spans="1:30" s="73" customFormat="1" ht="14.25" x14ac:dyDescent="0.25">
      <c r="A15" s="89">
        <v>4</v>
      </c>
      <c r="B15" s="90" t="s">
        <v>1314</v>
      </c>
      <c r="C15" s="90" t="s">
        <v>476</v>
      </c>
      <c r="D15" s="90">
        <v>3000</v>
      </c>
      <c r="E15" s="91"/>
      <c r="F15" s="92"/>
      <c r="G15" s="93"/>
      <c r="H15" s="94">
        <f t="shared" si="0"/>
        <v>0</v>
      </c>
      <c r="I15" s="95"/>
      <c r="J15" s="94">
        <f t="shared" si="1"/>
        <v>0</v>
      </c>
      <c r="K15" s="94"/>
      <c r="L15" s="96">
        <f t="shared" si="2"/>
        <v>0</v>
      </c>
      <c r="M15" s="71">
        <f t="shared" si="3"/>
        <v>1</v>
      </c>
      <c r="N15" s="71">
        <f t="shared" si="3"/>
        <v>1</v>
      </c>
      <c r="O15" s="71">
        <f t="shared" si="3"/>
        <v>1</v>
      </c>
      <c r="P15" s="71">
        <f t="shared" si="4"/>
        <v>1</v>
      </c>
      <c r="Q15" s="71"/>
      <c r="R15" s="71">
        <f t="shared" si="5"/>
        <v>0</v>
      </c>
      <c r="S15" s="71">
        <f t="shared" si="6"/>
        <v>0</v>
      </c>
      <c r="T15" s="70">
        <f t="shared" si="7"/>
        <v>0</v>
      </c>
      <c r="U15" s="71"/>
      <c r="V15" s="97"/>
      <c r="W15" s="72"/>
      <c r="X15" s="72"/>
      <c r="Y15" s="72"/>
      <c r="Z15" s="72"/>
      <c r="AA15" s="72"/>
      <c r="AB15" s="72"/>
      <c r="AC15" s="72"/>
      <c r="AD15" s="72"/>
    </row>
    <row r="16" spans="1:30" s="73" customFormat="1" ht="14.25" x14ac:dyDescent="0.25">
      <c r="A16" s="89">
        <v>5</v>
      </c>
      <c r="B16" s="90" t="s">
        <v>1315</v>
      </c>
      <c r="C16" s="90" t="s">
        <v>476</v>
      </c>
      <c r="D16" s="90">
        <v>1500</v>
      </c>
      <c r="E16" s="91"/>
      <c r="F16" s="92"/>
      <c r="G16" s="93"/>
      <c r="H16" s="94">
        <f t="shared" si="0"/>
        <v>0</v>
      </c>
      <c r="I16" s="95"/>
      <c r="J16" s="94">
        <f t="shared" si="1"/>
        <v>0</v>
      </c>
      <c r="K16" s="94"/>
      <c r="L16" s="96">
        <f t="shared" si="2"/>
        <v>0</v>
      </c>
      <c r="M16" s="71">
        <f t="shared" si="3"/>
        <v>1</v>
      </c>
      <c r="N16" s="71">
        <f t="shared" si="3"/>
        <v>1</v>
      </c>
      <c r="O16" s="71">
        <f t="shared" si="3"/>
        <v>1</v>
      </c>
      <c r="P16" s="71">
        <f t="shared" si="4"/>
        <v>1</v>
      </c>
      <c r="Q16" s="71"/>
      <c r="R16" s="71">
        <f t="shared" si="5"/>
        <v>0</v>
      </c>
      <c r="S16" s="71">
        <f t="shared" si="6"/>
        <v>0</v>
      </c>
      <c r="T16" s="70">
        <f t="shared" si="7"/>
        <v>0</v>
      </c>
      <c r="U16" s="71"/>
      <c r="V16" s="97"/>
      <c r="W16" s="72"/>
      <c r="X16" s="72"/>
      <c r="Y16" s="72"/>
      <c r="Z16" s="72"/>
      <c r="AA16" s="72"/>
      <c r="AB16" s="72"/>
      <c r="AC16" s="72"/>
      <c r="AD16" s="72"/>
    </row>
    <row r="17" spans="1:30" s="73" customFormat="1" ht="14.25" x14ac:dyDescent="0.25">
      <c r="A17" s="89">
        <v>6</v>
      </c>
      <c r="B17" s="90" t="s">
        <v>1316</v>
      </c>
      <c r="C17" s="90" t="s">
        <v>476</v>
      </c>
      <c r="D17" s="90">
        <v>3500</v>
      </c>
      <c r="E17" s="91"/>
      <c r="F17" s="92"/>
      <c r="G17" s="93"/>
      <c r="H17" s="94">
        <f t="shared" si="0"/>
        <v>0</v>
      </c>
      <c r="I17" s="95"/>
      <c r="J17" s="94">
        <f t="shared" si="1"/>
        <v>0</v>
      </c>
      <c r="K17" s="94"/>
      <c r="L17" s="96">
        <f t="shared" si="2"/>
        <v>0</v>
      </c>
      <c r="M17" s="71">
        <f t="shared" si="3"/>
        <v>1</v>
      </c>
      <c r="N17" s="71">
        <f t="shared" si="3"/>
        <v>1</v>
      </c>
      <c r="O17" s="71">
        <f t="shared" si="3"/>
        <v>1</v>
      </c>
      <c r="P17" s="71">
        <f t="shared" si="4"/>
        <v>1</v>
      </c>
      <c r="Q17" s="71"/>
      <c r="R17" s="71">
        <f t="shared" si="5"/>
        <v>0</v>
      </c>
      <c r="S17" s="71">
        <f t="shared" si="6"/>
        <v>0</v>
      </c>
      <c r="T17" s="70">
        <f t="shared" si="7"/>
        <v>0</v>
      </c>
      <c r="U17" s="71"/>
      <c r="V17" s="97"/>
      <c r="W17" s="72"/>
      <c r="X17" s="72"/>
      <c r="Y17" s="72"/>
      <c r="Z17" s="72"/>
      <c r="AA17" s="72"/>
      <c r="AB17" s="72"/>
      <c r="AC17" s="72"/>
      <c r="AD17" s="72"/>
    </row>
    <row r="18" spans="1:30" s="73" customFormat="1" ht="14.25" x14ac:dyDescent="0.25">
      <c r="A18" s="89">
        <v>7</v>
      </c>
      <c r="B18" s="90" t="s">
        <v>1317</v>
      </c>
      <c r="C18" s="90" t="s">
        <v>476</v>
      </c>
      <c r="D18" s="90">
        <v>1400</v>
      </c>
      <c r="E18" s="91"/>
      <c r="F18" s="92"/>
      <c r="G18" s="93"/>
      <c r="H18" s="94">
        <f t="shared" si="0"/>
        <v>0</v>
      </c>
      <c r="I18" s="95"/>
      <c r="J18" s="94">
        <f t="shared" si="1"/>
        <v>0</v>
      </c>
      <c r="K18" s="94"/>
      <c r="L18" s="96">
        <f t="shared" si="2"/>
        <v>0</v>
      </c>
      <c r="M18" s="71">
        <f t="shared" si="3"/>
        <v>1</v>
      </c>
      <c r="N18" s="71">
        <f t="shared" si="3"/>
        <v>1</v>
      </c>
      <c r="O18" s="71">
        <f t="shared" si="3"/>
        <v>1</v>
      </c>
      <c r="P18" s="71">
        <f t="shared" si="4"/>
        <v>1</v>
      </c>
      <c r="Q18" s="71"/>
      <c r="R18" s="71">
        <f t="shared" si="5"/>
        <v>0</v>
      </c>
      <c r="S18" s="71">
        <f t="shared" si="6"/>
        <v>0</v>
      </c>
      <c r="T18" s="70">
        <f t="shared" si="7"/>
        <v>0</v>
      </c>
      <c r="U18" s="71"/>
      <c r="V18" s="97"/>
      <c r="W18" s="72"/>
      <c r="X18" s="72"/>
      <c r="Y18" s="72"/>
      <c r="Z18" s="72"/>
      <c r="AA18" s="72"/>
      <c r="AB18" s="72"/>
      <c r="AC18" s="72"/>
      <c r="AD18" s="72"/>
    </row>
    <row r="19" spans="1:30" s="73" customFormat="1" ht="14.25" x14ac:dyDescent="0.25">
      <c r="A19" s="89">
        <v>8</v>
      </c>
      <c r="B19" s="90" t="s">
        <v>1318</v>
      </c>
      <c r="C19" s="90" t="s">
        <v>476</v>
      </c>
      <c r="D19" s="90">
        <v>200</v>
      </c>
      <c r="E19" s="91"/>
      <c r="F19" s="92"/>
      <c r="G19" s="93"/>
      <c r="H19" s="94">
        <f t="shared" si="0"/>
        <v>0</v>
      </c>
      <c r="I19" s="95"/>
      <c r="J19" s="94">
        <f t="shared" si="1"/>
        <v>0</v>
      </c>
      <c r="K19" s="94"/>
      <c r="L19" s="96">
        <f t="shared" si="2"/>
        <v>0</v>
      </c>
      <c r="M19" s="71">
        <f t="shared" si="3"/>
        <v>1</v>
      </c>
      <c r="N19" s="71">
        <f t="shared" si="3"/>
        <v>1</v>
      </c>
      <c r="O19" s="71">
        <f t="shared" si="3"/>
        <v>1</v>
      </c>
      <c r="P19" s="71">
        <f t="shared" si="4"/>
        <v>1</v>
      </c>
      <c r="Q19" s="71"/>
      <c r="R19" s="71">
        <f t="shared" si="5"/>
        <v>0</v>
      </c>
      <c r="S19" s="71">
        <f t="shared" si="6"/>
        <v>0</v>
      </c>
      <c r="T19" s="70">
        <f t="shared" si="7"/>
        <v>0</v>
      </c>
      <c r="U19" s="71"/>
      <c r="V19" s="97"/>
      <c r="W19" s="72"/>
      <c r="X19" s="72"/>
      <c r="Y19" s="72"/>
      <c r="Z19" s="72"/>
      <c r="AA19" s="72"/>
      <c r="AB19" s="72"/>
      <c r="AC19" s="72"/>
      <c r="AD19" s="72"/>
    </row>
    <row r="20" spans="1:30" s="73" customFormat="1" ht="14.25" x14ac:dyDescent="0.25">
      <c r="A20" s="89">
        <v>9</v>
      </c>
      <c r="B20" s="90" t="s">
        <v>1319</v>
      </c>
      <c r="C20" s="90" t="s">
        <v>476</v>
      </c>
      <c r="D20" s="90">
        <v>400</v>
      </c>
      <c r="E20" s="91"/>
      <c r="F20" s="92"/>
      <c r="G20" s="93"/>
      <c r="H20" s="94">
        <f t="shared" si="0"/>
        <v>0</v>
      </c>
      <c r="I20" s="95"/>
      <c r="J20" s="94">
        <f t="shared" si="1"/>
        <v>0</v>
      </c>
      <c r="K20" s="94"/>
      <c r="L20" s="96">
        <f t="shared" si="2"/>
        <v>0</v>
      </c>
      <c r="M20" s="71">
        <f t="shared" si="3"/>
        <v>1</v>
      </c>
      <c r="N20" s="71">
        <f t="shared" si="3"/>
        <v>1</v>
      </c>
      <c r="O20" s="71">
        <f t="shared" si="3"/>
        <v>1</v>
      </c>
      <c r="P20" s="71">
        <f t="shared" si="4"/>
        <v>1</v>
      </c>
      <c r="Q20" s="71"/>
      <c r="R20" s="71">
        <f t="shared" si="5"/>
        <v>0</v>
      </c>
      <c r="S20" s="71">
        <f t="shared" si="6"/>
        <v>0</v>
      </c>
      <c r="T20" s="70">
        <f t="shared" si="7"/>
        <v>0</v>
      </c>
      <c r="U20" s="71"/>
      <c r="V20" s="97"/>
      <c r="W20" s="72"/>
      <c r="X20" s="72"/>
      <c r="Y20" s="72"/>
      <c r="Z20" s="72"/>
      <c r="AA20" s="72"/>
      <c r="AB20" s="72"/>
      <c r="AC20" s="72"/>
      <c r="AD20" s="72"/>
    </row>
    <row r="21" spans="1:30" s="73" customFormat="1" ht="14.25" x14ac:dyDescent="0.25">
      <c r="A21" s="89">
        <v>10</v>
      </c>
      <c r="B21" s="90" t="s">
        <v>1320</v>
      </c>
      <c r="C21" s="90" t="s">
        <v>476</v>
      </c>
      <c r="D21" s="90">
        <v>50</v>
      </c>
      <c r="E21" s="91"/>
      <c r="F21" s="92"/>
      <c r="G21" s="93"/>
      <c r="H21" s="94">
        <f t="shared" si="0"/>
        <v>0</v>
      </c>
      <c r="I21" s="95"/>
      <c r="J21" s="94">
        <f t="shared" si="1"/>
        <v>0</v>
      </c>
      <c r="K21" s="94"/>
      <c r="L21" s="96">
        <f t="shared" si="2"/>
        <v>0</v>
      </c>
      <c r="M21" s="71">
        <f t="shared" si="3"/>
        <v>1</v>
      </c>
      <c r="N21" s="71">
        <f t="shared" si="3"/>
        <v>1</v>
      </c>
      <c r="O21" s="71">
        <f t="shared" si="3"/>
        <v>1</v>
      </c>
      <c r="P21" s="71">
        <f t="shared" si="4"/>
        <v>1</v>
      </c>
      <c r="Q21" s="71"/>
      <c r="R21" s="71">
        <f t="shared" si="5"/>
        <v>0</v>
      </c>
      <c r="S21" s="71">
        <f t="shared" si="6"/>
        <v>0</v>
      </c>
      <c r="T21" s="70">
        <f t="shared" si="7"/>
        <v>0</v>
      </c>
      <c r="U21" s="71"/>
      <c r="V21" s="97"/>
      <c r="W21" s="72"/>
      <c r="X21" s="72"/>
      <c r="Y21" s="72"/>
      <c r="Z21" s="72"/>
      <c r="AA21" s="72"/>
      <c r="AB21" s="72"/>
      <c r="AC21" s="72"/>
      <c r="AD21" s="72"/>
    </row>
    <row r="22" spans="1:30" s="73" customFormat="1" ht="14.25" x14ac:dyDescent="0.25">
      <c r="A22" s="89">
        <v>11</v>
      </c>
      <c r="B22" s="90" t="s">
        <v>1321</v>
      </c>
      <c r="C22" s="90" t="s">
        <v>476</v>
      </c>
      <c r="D22" s="90">
        <v>600</v>
      </c>
      <c r="E22" s="91"/>
      <c r="F22" s="92"/>
      <c r="G22" s="93"/>
      <c r="H22" s="94">
        <f t="shared" si="0"/>
        <v>0</v>
      </c>
      <c r="I22" s="95"/>
      <c r="J22" s="94">
        <f t="shared" si="1"/>
        <v>0</v>
      </c>
      <c r="K22" s="94"/>
      <c r="L22" s="96">
        <f t="shared" si="2"/>
        <v>0</v>
      </c>
      <c r="M22" s="71">
        <f t="shared" si="3"/>
        <v>1</v>
      </c>
      <c r="N22" s="71">
        <f t="shared" si="3"/>
        <v>1</v>
      </c>
      <c r="O22" s="71">
        <f t="shared" si="3"/>
        <v>1</v>
      </c>
      <c r="P22" s="71">
        <f t="shared" si="4"/>
        <v>1</v>
      </c>
      <c r="Q22" s="71"/>
      <c r="R22" s="71">
        <f t="shared" si="5"/>
        <v>0</v>
      </c>
      <c r="S22" s="71">
        <f t="shared" si="6"/>
        <v>0</v>
      </c>
      <c r="T22" s="70">
        <f t="shared" si="7"/>
        <v>0</v>
      </c>
      <c r="U22" s="71"/>
      <c r="V22" s="97"/>
      <c r="W22" s="72"/>
      <c r="X22" s="72"/>
      <c r="Y22" s="72"/>
      <c r="Z22" s="72"/>
      <c r="AA22" s="72"/>
      <c r="AB22" s="72"/>
      <c r="AC22" s="72"/>
      <c r="AD22" s="72"/>
    </row>
    <row r="23" spans="1:30" s="73" customFormat="1" ht="28.5" x14ac:dyDescent="0.25">
      <c r="A23" s="89">
        <v>12</v>
      </c>
      <c r="B23" s="90" t="s">
        <v>1322</v>
      </c>
      <c r="C23" s="90" t="s">
        <v>476</v>
      </c>
      <c r="D23" s="90">
        <v>3600</v>
      </c>
      <c r="E23" s="91"/>
      <c r="F23" s="92"/>
      <c r="G23" s="93"/>
      <c r="H23" s="94">
        <f t="shared" si="0"/>
        <v>0</v>
      </c>
      <c r="I23" s="95"/>
      <c r="J23" s="94">
        <f t="shared" si="1"/>
        <v>0</v>
      </c>
      <c r="K23" s="94"/>
      <c r="L23" s="96">
        <f t="shared" si="2"/>
        <v>0</v>
      </c>
      <c r="M23" s="71">
        <f t="shared" si="3"/>
        <v>1</v>
      </c>
      <c r="N23" s="71">
        <f t="shared" si="3"/>
        <v>1</v>
      </c>
      <c r="O23" s="71">
        <f t="shared" si="3"/>
        <v>1</v>
      </c>
      <c r="P23" s="71">
        <f t="shared" si="4"/>
        <v>1</v>
      </c>
      <c r="Q23" s="71"/>
      <c r="R23" s="71">
        <f t="shared" si="5"/>
        <v>0</v>
      </c>
      <c r="S23" s="71">
        <f t="shared" si="6"/>
        <v>0</v>
      </c>
      <c r="T23" s="70">
        <f t="shared" si="7"/>
        <v>0</v>
      </c>
      <c r="U23" s="71"/>
      <c r="V23" s="97"/>
      <c r="W23" s="72"/>
      <c r="X23" s="72"/>
      <c r="Y23" s="72"/>
      <c r="Z23" s="72"/>
      <c r="AA23" s="72"/>
      <c r="AB23" s="72"/>
      <c r="AC23" s="72"/>
      <c r="AD23" s="72"/>
    </row>
    <row r="24" spans="1:30" s="73" customFormat="1" ht="21" customHeight="1" x14ac:dyDescent="0.25">
      <c r="A24" s="165"/>
      <c r="B24" s="165"/>
      <c r="C24" s="165"/>
      <c r="D24" s="165"/>
      <c r="E24" s="165"/>
      <c r="F24" s="98" t="s">
        <v>60</v>
      </c>
      <c r="G24" s="98" t="s">
        <v>61</v>
      </c>
      <c r="H24" s="99">
        <f ca="1">SUM(OFFSET($H$12,0,0,ROW()-12,1))</f>
        <v>0</v>
      </c>
      <c r="I24" s="100" t="s">
        <v>61</v>
      </c>
      <c r="J24" s="99">
        <f ca="1">SUM(OFFSET($J$12,0,0,ROW()-12,1))</f>
        <v>0</v>
      </c>
      <c r="K24" s="100" t="s">
        <v>61</v>
      </c>
      <c r="L24" s="88"/>
      <c r="M24" s="71"/>
      <c r="N24" s="71"/>
      <c r="O24" s="71"/>
      <c r="P24" s="71"/>
      <c r="Q24" s="71"/>
      <c r="R24" s="71"/>
      <c r="S24" s="71"/>
      <c r="T24" s="71"/>
      <c r="U24" s="71"/>
      <c r="V24" s="97"/>
      <c r="W24" s="72"/>
      <c r="X24" s="72"/>
      <c r="Y24" s="72"/>
      <c r="Z24" s="72"/>
      <c r="AA24" s="72"/>
      <c r="AB24" s="72"/>
      <c r="AC24" s="72"/>
      <c r="AD24" s="72"/>
    </row>
    <row r="25" spans="1:30" x14ac:dyDescent="0.25">
      <c r="A25" s="101" t="s">
        <v>62</v>
      </c>
      <c r="B25" s="102"/>
      <c r="C25" s="102"/>
      <c r="D25" s="102"/>
      <c r="E25" s="103"/>
      <c r="F25" s="104"/>
      <c r="G25" s="103"/>
      <c r="H25" s="103"/>
      <c r="I25" s="103"/>
      <c r="J25" s="103"/>
      <c r="K25" s="103"/>
      <c r="L25" s="88"/>
    </row>
    <row r="26" spans="1:30" x14ac:dyDescent="0.25">
      <c r="A26" s="102"/>
      <c r="B26" s="102"/>
      <c r="C26" s="102"/>
      <c r="D26" s="102"/>
      <c r="E26" s="103"/>
      <c r="F26" s="104"/>
      <c r="G26" s="103"/>
      <c r="H26" s="103"/>
      <c r="I26" s="103"/>
      <c r="J26" s="103"/>
      <c r="K26" s="103"/>
      <c r="L26" s="88"/>
    </row>
    <row r="27" spans="1:30" x14ac:dyDescent="0.25">
      <c r="A27" s="102" t="s">
        <v>63</v>
      </c>
      <c r="B27" s="102"/>
      <c r="C27" s="102"/>
      <c r="D27" s="102"/>
      <c r="E27" s="103"/>
      <c r="F27" s="104"/>
      <c r="G27" s="103"/>
      <c r="H27" s="103"/>
      <c r="I27" s="103"/>
      <c r="J27" s="103"/>
      <c r="K27" s="103"/>
      <c r="L27" s="88"/>
    </row>
    <row r="28" spans="1:30" x14ac:dyDescent="0.25">
      <c r="A28" s="101" t="s">
        <v>64</v>
      </c>
      <c r="B28" s="102"/>
      <c r="C28" s="102"/>
      <c r="D28" s="102"/>
      <c r="E28" s="103"/>
      <c r="F28" s="104"/>
      <c r="G28" s="103"/>
      <c r="H28" s="103"/>
      <c r="I28" s="103"/>
      <c r="J28" s="103"/>
      <c r="K28" s="103"/>
      <c r="L28" s="88"/>
    </row>
    <row r="29" spans="1:30" x14ac:dyDescent="0.25">
      <c r="A29" s="101" t="s">
        <v>84</v>
      </c>
      <c r="B29" s="102"/>
      <c r="C29" s="102"/>
      <c r="D29" s="102"/>
      <c r="E29" s="103"/>
      <c r="F29" s="104"/>
      <c r="G29" s="103"/>
      <c r="H29" s="103"/>
      <c r="I29" s="103"/>
      <c r="J29" s="103"/>
      <c r="K29" s="103"/>
      <c r="L29" s="88"/>
    </row>
    <row r="30" spans="1:30" x14ac:dyDescent="0.25">
      <c r="A30" s="105" t="s">
        <v>65</v>
      </c>
      <c r="B30" s="102"/>
      <c r="C30" s="102"/>
      <c r="D30" s="102"/>
      <c r="E30" s="103"/>
      <c r="F30" s="104"/>
      <c r="G30" s="103"/>
      <c r="H30" s="103"/>
      <c r="I30" s="103"/>
      <c r="J30" s="103"/>
      <c r="K30" s="103"/>
      <c r="L30" s="88"/>
    </row>
    <row r="31" spans="1:30" x14ac:dyDescent="0.25">
      <c r="A31" s="105" t="s">
        <v>66</v>
      </c>
      <c r="B31" s="102"/>
      <c r="C31" s="102"/>
      <c r="D31" s="102"/>
      <c r="E31" s="103"/>
      <c r="F31" s="104"/>
      <c r="G31" s="103"/>
      <c r="H31" s="103"/>
      <c r="I31" s="103"/>
      <c r="J31" s="103"/>
      <c r="K31" s="103"/>
      <c r="L31" s="88"/>
    </row>
    <row r="32" spans="1:30" x14ac:dyDescent="0.25">
      <c r="A32" s="102"/>
      <c r="B32" s="102"/>
      <c r="C32" s="102"/>
      <c r="D32" s="102"/>
      <c r="E32" s="103"/>
      <c r="F32" s="104"/>
      <c r="G32" s="103"/>
      <c r="H32" s="103"/>
      <c r="I32" s="103"/>
      <c r="J32" s="103"/>
      <c r="K32" s="103"/>
      <c r="L32" s="88"/>
    </row>
    <row r="33" spans="1:12" x14ac:dyDescent="0.25">
      <c r="A33" s="102" t="s">
        <v>67</v>
      </c>
      <c r="B33" s="102"/>
      <c r="C33" s="102"/>
      <c r="D33" s="102"/>
      <c r="E33" s="103"/>
      <c r="F33" s="104"/>
      <c r="G33" s="103"/>
      <c r="H33" s="103"/>
      <c r="I33" s="103"/>
      <c r="J33" s="103"/>
      <c r="K33" s="103"/>
      <c r="L33" s="88"/>
    </row>
    <row r="34" spans="1:12" x14ac:dyDescent="0.25">
      <c r="A34" s="102"/>
      <c r="B34" s="102"/>
      <c r="C34" s="102"/>
      <c r="D34" s="102"/>
      <c r="E34" s="103"/>
      <c r="F34" s="104"/>
      <c r="G34" s="103"/>
      <c r="H34" s="103"/>
      <c r="I34" s="103"/>
      <c r="J34" s="103"/>
      <c r="K34" s="103"/>
      <c r="L34" s="88"/>
    </row>
    <row r="35" spans="1:12" x14ac:dyDescent="0.25">
      <c r="A35" s="102" t="s">
        <v>68</v>
      </c>
      <c r="B35" s="102"/>
      <c r="C35" s="102"/>
      <c r="D35" s="102"/>
      <c r="E35" s="103"/>
      <c r="F35" s="104"/>
      <c r="G35" s="103"/>
      <c r="H35" s="103"/>
      <c r="I35" s="103"/>
      <c r="J35" s="103"/>
      <c r="K35" s="103"/>
    </row>
    <row r="36" spans="1:12" x14ac:dyDescent="0.25">
      <c r="A36" s="102"/>
      <c r="B36" s="102"/>
      <c r="C36" s="102"/>
      <c r="D36" s="102"/>
      <c r="E36" s="103"/>
      <c r="F36" s="104"/>
      <c r="G36" s="103"/>
      <c r="H36" s="103"/>
      <c r="I36" s="103"/>
      <c r="J36" s="103"/>
      <c r="K36" s="103"/>
    </row>
    <row r="37" spans="1:12" ht="66.75" customHeight="1" x14ac:dyDescent="0.25">
      <c r="A37" s="166" t="s">
        <v>85</v>
      </c>
      <c r="B37" s="166"/>
      <c r="C37" s="166"/>
      <c r="D37" s="166"/>
      <c r="E37" s="166"/>
      <c r="F37" s="166"/>
      <c r="G37" s="166"/>
      <c r="H37" s="166"/>
      <c r="I37" s="166"/>
      <c r="J37" s="166"/>
      <c r="K37" s="166"/>
    </row>
  </sheetData>
  <protectedRanges>
    <protectedRange sqref="K12:K23" name="Rozstęp4_1_2_1"/>
    <protectedRange sqref="I12:I23" name="Rozstęp3_1_2_1"/>
    <protectedRange sqref="E12:G23" name="Rozstęp2_1_2_1"/>
  </protectedRanges>
  <mergeCells count="11">
    <mergeCell ref="B8:D8"/>
    <mergeCell ref="E8:J8"/>
    <mergeCell ref="D10:G10"/>
    <mergeCell ref="A24:E24"/>
    <mergeCell ref="A37:K37"/>
    <mergeCell ref="B1:D1"/>
    <mergeCell ref="F1:K1"/>
    <mergeCell ref="F2:H2"/>
    <mergeCell ref="B3:D7"/>
    <mergeCell ref="E5:J6"/>
    <mergeCell ref="E7:J7"/>
  </mergeCells>
  <conditionalFormatting sqref="E5 L5:M6">
    <cfRule type="expression" dxfId="65" priority="2">
      <formula>$E$5="Nie składamy oferty w zakresie przedmiotowego zadania"</formula>
    </cfRule>
  </conditionalFormatting>
  <conditionalFormatting sqref="E7 L7:M7">
    <cfRule type="expression" dxfId="64" priority="1">
      <formula>$E$7="Przekroczona ilość liczb po przecinku w przynajmniej jednej cenie"</formula>
    </cfRule>
  </conditionalFormatting>
  <pageMargins left="0.7" right="0.7" top="0.75" bottom="0.75" header="0.3" footer="0.3"/>
  <pageSetup paperSize="9" scale="57"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131</vt:i4>
      </vt:variant>
      <vt:variant>
        <vt:lpstr>Zakresy nazwane</vt:lpstr>
      </vt:variant>
      <vt:variant>
        <vt:i4>1</vt:i4>
      </vt:variant>
    </vt:vector>
  </HeadingPairs>
  <TitlesOfParts>
    <vt:vector size="132" baseType="lpstr">
      <vt:lpstr>Oferta</vt:lpstr>
      <vt:lpstr>   1</vt:lpstr>
      <vt:lpstr>   2</vt:lpstr>
      <vt:lpstr>   3</vt:lpstr>
      <vt:lpstr>   4</vt:lpstr>
      <vt:lpstr>   5</vt:lpstr>
      <vt:lpstr>   6</vt:lpstr>
      <vt:lpstr>   7</vt:lpstr>
      <vt:lpstr>   8</vt:lpstr>
      <vt:lpstr>   9</vt:lpstr>
      <vt:lpstr>  10</vt:lpstr>
      <vt:lpstr>  11</vt:lpstr>
      <vt:lpstr>  12</vt:lpstr>
      <vt:lpstr>  13</vt:lpstr>
      <vt:lpstr>  14</vt:lpstr>
      <vt:lpstr>  15</vt:lpstr>
      <vt:lpstr>  16</vt:lpstr>
      <vt:lpstr>  17</vt:lpstr>
      <vt:lpstr>  18</vt:lpstr>
      <vt:lpstr>  19</vt:lpstr>
      <vt:lpstr>  20</vt:lpstr>
      <vt:lpstr>  21</vt:lpstr>
      <vt:lpstr>  22</vt:lpstr>
      <vt:lpstr>  23</vt:lpstr>
      <vt:lpstr>  24</vt:lpstr>
      <vt:lpstr>  25</vt:lpstr>
      <vt:lpstr>  26</vt:lpstr>
      <vt:lpstr>  27</vt:lpstr>
      <vt:lpstr>  28</vt:lpstr>
      <vt:lpstr>  29</vt:lpstr>
      <vt:lpstr>  30</vt:lpstr>
      <vt:lpstr>  31</vt:lpstr>
      <vt:lpstr>  32</vt:lpstr>
      <vt:lpstr>  33</vt:lpstr>
      <vt:lpstr>  34</vt:lpstr>
      <vt:lpstr>  35</vt:lpstr>
      <vt:lpstr>  36</vt:lpstr>
      <vt:lpstr>  37</vt:lpstr>
      <vt:lpstr>  38</vt:lpstr>
      <vt:lpstr>  39</vt:lpstr>
      <vt:lpstr>  40</vt:lpstr>
      <vt:lpstr>  41</vt:lpstr>
      <vt:lpstr>  42</vt:lpstr>
      <vt:lpstr>  43</vt:lpstr>
      <vt:lpstr>  44</vt:lpstr>
      <vt:lpstr>  45</vt:lpstr>
      <vt:lpstr>  46</vt:lpstr>
      <vt:lpstr>  47</vt:lpstr>
      <vt:lpstr>  48</vt:lpstr>
      <vt:lpstr>  49</vt:lpstr>
      <vt:lpstr>  50</vt:lpstr>
      <vt:lpstr>  51</vt:lpstr>
      <vt:lpstr>  52</vt:lpstr>
      <vt:lpstr>  53</vt:lpstr>
      <vt:lpstr>  54</vt:lpstr>
      <vt:lpstr>  55</vt:lpstr>
      <vt:lpstr>  56</vt:lpstr>
      <vt:lpstr>  57</vt:lpstr>
      <vt:lpstr>  58</vt:lpstr>
      <vt:lpstr>  59</vt:lpstr>
      <vt:lpstr>  60</vt:lpstr>
      <vt:lpstr>  61</vt:lpstr>
      <vt:lpstr>  62</vt:lpstr>
      <vt:lpstr>  63</vt:lpstr>
      <vt:lpstr>  64</vt:lpstr>
      <vt:lpstr>  65</vt:lpstr>
      <vt:lpstr>  66</vt:lpstr>
      <vt:lpstr>  67</vt:lpstr>
      <vt:lpstr>  68</vt:lpstr>
      <vt:lpstr>  69</vt:lpstr>
      <vt:lpstr>  70</vt:lpstr>
      <vt:lpstr>  71</vt:lpstr>
      <vt:lpstr>  72</vt:lpstr>
      <vt:lpstr>  73</vt:lpstr>
      <vt:lpstr>  74</vt:lpstr>
      <vt:lpstr>  75</vt:lpstr>
      <vt:lpstr>  76</vt:lpstr>
      <vt:lpstr>  77</vt:lpstr>
      <vt:lpstr>  78</vt:lpstr>
      <vt:lpstr>  79</vt:lpstr>
      <vt:lpstr>  80</vt:lpstr>
      <vt:lpstr>  81</vt:lpstr>
      <vt:lpstr>  82</vt:lpstr>
      <vt:lpstr>  83</vt:lpstr>
      <vt:lpstr>  84</vt:lpstr>
      <vt:lpstr>  85</vt:lpstr>
      <vt:lpstr>  86</vt:lpstr>
      <vt:lpstr>  87</vt:lpstr>
      <vt:lpstr>  88</vt:lpstr>
      <vt:lpstr>  89</vt:lpstr>
      <vt:lpstr>  90</vt:lpstr>
      <vt:lpstr>  91</vt:lpstr>
      <vt:lpstr>  92</vt:lpstr>
      <vt:lpstr>  93</vt:lpstr>
      <vt:lpstr>  94</vt:lpstr>
      <vt:lpstr>  95</vt:lpstr>
      <vt:lpstr>  96</vt:lpstr>
      <vt:lpstr>  97</vt:lpstr>
      <vt:lpstr>  98</vt:lpstr>
      <vt:lpstr>  99</vt:lpstr>
      <vt:lpstr> 100</vt:lpstr>
      <vt:lpstr> 101</vt:lpstr>
      <vt:lpstr> 102</vt:lpstr>
      <vt:lpstr> 103</vt:lpstr>
      <vt:lpstr> 104</vt:lpstr>
      <vt:lpstr> 105</vt:lpstr>
      <vt:lpstr> 106</vt:lpstr>
      <vt:lpstr> 107</vt:lpstr>
      <vt:lpstr> 108</vt:lpstr>
      <vt:lpstr> 109</vt:lpstr>
      <vt:lpstr> 110</vt:lpstr>
      <vt:lpstr> 111</vt:lpstr>
      <vt:lpstr> 112</vt:lpstr>
      <vt:lpstr> 113</vt:lpstr>
      <vt:lpstr> 114</vt:lpstr>
      <vt:lpstr> 115</vt:lpstr>
      <vt:lpstr> 116</vt:lpstr>
      <vt:lpstr> 117</vt:lpstr>
      <vt:lpstr> 118</vt:lpstr>
      <vt:lpstr> 119</vt:lpstr>
      <vt:lpstr> 120</vt:lpstr>
      <vt:lpstr> 121</vt:lpstr>
      <vt:lpstr> 122</vt:lpstr>
      <vt:lpstr> 123</vt:lpstr>
      <vt:lpstr> 124</vt:lpstr>
      <vt:lpstr> 125</vt:lpstr>
      <vt:lpstr> 126</vt:lpstr>
      <vt:lpstr> 127</vt:lpstr>
      <vt:lpstr> 128</vt:lpstr>
      <vt:lpstr> 129</vt:lpstr>
      <vt:lpstr> 130</vt:lpstr>
      <vt:lpstr>Oferta!Obszar_wydruku</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Sekular</dc:creator>
  <cp:lastModifiedBy>Joanna Domagalska-Góra</cp:lastModifiedBy>
  <cp:lastPrinted>2022-07-25T07:42:21Z</cp:lastPrinted>
  <dcterms:created xsi:type="dcterms:W3CDTF">2019-02-21T11:47:12Z</dcterms:created>
  <dcterms:modified xsi:type="dcterms:W3CDTF">2022-08-30T10:25:34Z</dcterms:modified>
</cp:coreProperties>
</file>